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usu\Desktop\2025フェスタ岐阜\"/>
    </mc:Choice>
  </mc:AlternateContent>
  <xr:revisionPtr revIDLastSave="0" documentId="8_{4DD6A234-5CF7-434D-B0D6-A9722CD61C01}" xr6:coauthVersionLast="47" xr6:coauthVersionMax="47" xr10:uidLastSave="{00000000-0000-0000-0000-000000000000}"/>
  <workbookProtection workbookAlgorithmName="SHA-512" workbookHashValue="zwjU881g+2xFeP6/TalDx8VmVYqLTJJ09KT5sMcPjivbPMGSldyQPwCKZOLNc2hKX7DemlW+RkwZO3ZEC/+1bg==" workbookSaltValue="PI/yXHJjU4BjiUBCv4Oafw==" workbookSpinCount="100000" lockStructure="1"/>
  <bookViews>
    <workbookView xWindow="960" yWindow="0" windowWidth="22080" windowHeight="12240" tabRatio="862" activeTab="3" xr2:uid="{6AD2E933-84B2-40B2-9860-89EEB0D7F7F6}"/>
  </bookViews>
  <sheets>
    <sheet name="メインメニュー" sheetId="12" r:id="rId1"/>
    <sheet name="所属データ入力" sheetId="10" r:id="rId2"/>
    <sheet name="エントリー一覧" sheetId="1" r:id="rId3"/>
    <sheet name="登録シート" sheetId="11" r:id="rId4"/>
    <sheet name="社会人選手権" sheetId="2" r:id="rId5"/>
    <sheet name="クラブ選手権" sheetId="3" r:id="rId6"/>
    <sheet name="マスターズ" sheetId="4" r:id="rId7"/>
    <sheet name="ﾊﾟｰﾃｨｼｨﾍﾟｲｼｮﾝ" sheetId="6" r:id="rId8"/>
    <sheet name="ﾌﾟﾛ(シニア)" sheetId="5" r:id="rId9"/>
    <sheet name="ﾌﾟﾛ(ｼﾞｭﾆｱ)" sheetId="7" r:id="rId10"/>
    <sheet name="ｸﾞﾙｰﾌﾟｺﾝﾃｽﾄ" sheetId="8" r:id="rId11"/>
    <sheet name="帯同審判申込" sheetId="9" r:id="rId12"/>
    <sheet name="登録参加費等集計" sheetId="14" r:id="rId13"/>
    <sheet name="リスト" sheetId="13" state="hidden" r:id="rId14"/>
  </sheets>
  <definedNames>
    <definedName name="_xlnm.Print_Area" localSheetId="2">エントリー一覧!$A$2:$F$33</definedName>
    <definedName name="_xlnm.Print_Area" localSheetId="10">ｸﾞﾙｰﾌﾟｺﾝﾃｽﾄ!$A$1:$K$26</definedName>
    <definedName name="_xlnm.Print_Area" localSheetId="7">ﾊﾟｰﾃｨｼｨﾍﾟｲｼｮﾝ!$A$1:$R$46</definedName>
    <definedName name="_xlnm.Print_Area" localSheetId="8">'ﾌﾟﾛ(シニア)'!$A$1:$R$48</definedName>
    <definedName name="_xlnm.Print_Area" localSheetId="9">'ﾌﾟﾛ(ｼﾞｭﾆｱ)'!$A$1:$S$42</definedName>
    <definedName name="_xlnm.Print_Area" localSheetId="6">マスターズ!$A$1:$R$45</definedName>
    <definedName name="_xlnm.Print_Area" localSheetId="0">メインメニュー!$A$1:$S$28</definedName>
    <definedName name="_xlnm.Print_Area" localSheetId="4">社会人選手権!$A$1:$G$39</definedName>
    <definedName name="_xlnm.Print_Area" localSheetId="1">所属データ入力!$A$1:$Z$19</definedName>
    <definedName name="_xlnm.Print_Area" localSheetId="11">帯同審判申込!$A$1:$G$19</definedName>
    <definedName name="_xlnm.Print_Area" localSheetId="3">登録シート!$A$2:$T$106</definedName>
    <definedName name="_xlnm.Print_Area" localSheetId="12">登録参加費等集計!$A$1:$W$36</definedName>
    <definedName name="_xlnm.Print_Titles" localSheetId="7">ﾊﾟｰﾃｨｼｨﾍﾟｲｼｮﾝ!$1:$1</definedName>
    <definedName name="_xlnm.Print_Titles" localSheetId="6">マスターズ!$1:$1</definedName>
    <definedName name="_xlnm.Print_Titles" localSheetId="3">登録シート!$2:$6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B47" i="3"/>
  <c r="L23" i="14" s="1"/>
  <c r="N23" i="14" s="1"/>
  <c r="B48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J44" i="6"/>
  <c r="I44" i="6"/>
  <c r="H44" i="6"/>
  <c r="G44" i="6"/>
  <c r="F44" i="6"/>
  <c r="Y26" i="14"/>
  <c r="Y25" i="14"/>
  <c r="Y24" i="14"/>
  <c r="Y22" i="14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G24" i="8"/>
  <c r="G23" i="8"/>
  <c r="G22" i="8"/>
  <c r="G21" i="8"/>
  <c r="G20" i="8"/>
  <c r="G19" i="8"/>
  <c r="G18" i="8"/>
  <c r="G17" i="8"/>
  <c r="G16" i="8"/>
  <c r="G15" i="8"/>
  <c r="G13" i="8"/>
  <c r="G12" i="8"/>
  <c r="G11" i="8"/>
  <c r="C12" i="8"/>
  <c r="C13" i="8"/>
  <c r="C15" i="8"/>
  <c r="C16" i="8"/>
  <c r="C17" i="8"/>
  <c r="C18" i="8"/>
  <c r="C19" i="8"/>
  <c r="C20" i="8"/>
  <c r="C21" i="8"/>
  <c r="C22" i="8"/>
  <c r="C23" i="8"/>
  <c r="C24" i="8"/>
  <c r="C11" i="8"/>
  <c r="B41" i="7"/>
  <c r="S10" i="7"/>
  <c r="S11" i="7"/>
  <c r="S12" i="7"/>
  <c r="S13" i="7"/>
  <c r="S14" i="7"/>
  <c r="S15" i="7"/>
  <c r="S16" i="7"/>
  <c r="S17" i="7"/>
  <c r="K10" i="7"/>
  <c r="K11" i="7"/>
  <c r="K12" i="7"/>
  <c r="K13" i="7"/>
  <c r="K14" i="7"/>
  <c r="K15" i="7"/>
  <c r="K16" i="7"/>
  <c r="K17" i="7"/>
  <c r="S9" i="7"/>
  <c r="K9" i="7"/>
  <c r="C22" i="7"/>
  <c r="C23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21" i="7"/>
  <c r="C10" i="7"/>
  <c r="C11" i="7"/>
  <c r="C12" i="7"/>
  <c r="C13" i="7"/>
  <c r="C14" i="7"/>
  <c r="C15" i="7"/>
  <c r="C16" i="7"/>
  <c r="C17" i="7"/>
  <c r="C9" i="7"/>
  <c r="B39" i="2"/>
  <c r="B50" i="3"/>
  <c r="L26" i="14" s="1"/>
  <c r="B49" i="3"/>
  <c r="B46" i="3"/>
  <c r="B44" i="4"/>
  <c r="B45" i="6"/>
  <c r="B47" i="5"/>
  <c r="N8" i="5"/>
  <c r="N9" i="5"/>
  <c r="N10" i="5"/>
  <c r="N11" i="5"/>
  <c r="N12" i="5"/>
  <c r="N13" i="5"/>
  <c r="N14" i="5"/>
  <c r="N16" i="5"/>
  <c r="N17" i="5"/>
  <c r="N18" i="5"/>
  <c r="N19" i="5"/>
  <c r="N20" i="5"/>
  <c r="N21" i="5"/>
  <c r="N22" i="5"/>
  <c r="N23" i="5"/>
  <c r="N24" i="5"/>
  <c r="N25" i="5"/>
  <c r="I44" i="5"/>
  <c r="I43" i="5"/>
  <c r="I42" i="5"/>
  <c r="I41" i="5"/>
  <c r="I40" i="5"/>
  <c r="I39" i="5"/>
  <c r="I38" i="5"/>
  <c r="I37" i="5"/>
  <c r="I36" i="5"/>
  <c r="I30" i="5"/>
  <c r="I29" i="5"/>
  <c r="I28" i="5"/>
  <c r="I27" i="5"/>
  <c r="I26" i="5"/>
  <c r="I25" i="5"/>
  <c r="I24" i="5"/>
  <c r="I23" i="5"/>
  <c r="I22" i="5"/>
  <c r="I9" i="5"/>
  <c r="I10" i="5"/>
  <c r="I11" i="5"/>
  <c r="I12" i="5"/>
  <c r="I13" i="5"/>
  <c r="I14" i="5"/>
  <c r="I15" i="5"/>
  <c r="I16" i="5"/>
  <c r="I8" i="5"/>
  <c r="C8" i="5"/>
  <c r="C44" i="5"/>
  <c r="C43" i="5"/>
  <c r="C42" i="5"/>
  <c r="C41" i="5"/>
  <c r="C40" i="5"/>
  <c r="C39" i="5"/>
  <c r="C38" i="5"/>
  <c r="C37" i="5"/>
  <c r="C36" i="5"/>
  <c r="C30" i="5"/>
  <c r="C29" i="5"/>
  <c r="C28" i="5"/>
  <c r="C27" i="5"/>
  <c r="C26" i="5"/>
  <c r="C24" i="5"/>
  <c r="C23" i="5"/>
  <c r="C22" i="5"/>
  <c r="C9" i="5"/>
  <c r="C13" i="5"/>
  <c r="C14" i="5"/>
  <c r="C15" i="5"/>
  <c r="C16" i="5"/>
  <c r="R20" i="6"/>
  <c r="R19" i="6"/>
  <c r="R18" i="6"/>
  <c r="R17" i="6"/>
  <c r="R16" i="6"/>
  <c r="R15" i="6"/>
  <c r="R14" i="6"/>
  <c r="R13" i="6"/>
  <c r="I20" i="6"/>
  <c r="I19" i="6"/>
  <c r="I18" i="6"/>
  <c r="I17" i="6"/>
  <c r="I16" i="6"/>
  <c r="I15" i="6"/>
  <c r="I14" i="6"/>
  <c r="I1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7" i="6"/>
  <c r="C26" i="6"/>
  <c r="C25" i="6"/>
  <c r="C20" i="6"/>
  <c r="C19" i="6"/>
  <c r="C18" i="6"/>
  <c r="C17" i="6"/>
  <c r="C14" i="6"/>
  <c r="C13" i="6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4" i="4"/>
  <c r="R14" i="4"/>
  <c r="R15" i="4"/>
  <c r="R16" i="4"/>
  <c r="R17" i="4"/>
  <c r="R18" i="4"/>
  <c r="R19" i="4"/>
  <c r="R20" i="4"/>
  <c r="I14" i="4"/>
  <c r="I15" i="4"/>
  <c r="I16" i="4"/>
  <c r="I17" i="4"/>
  <c r="I18" i="4"/>
  <c r="I19" i="4"/>
  <c r="I20" i="4"/>
  <c r="I13" i="4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O20" i="3"/>
  <c r="O21" i="3"/>
  <c r="O22" i="3"/>
  <c r="O23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K20" i="3"/>
  <c r="K21" i="3"/>
  <c r="K22" i="3"/>
  <c r="K23" i="3"/>
  <c r="K24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O7" i="3"/>
  <c r="O8" i="3"/>
  <c r="O9" i="3"/>
  <c r="O10" i="3"/>
  <c r="O11" i="3"/>
  <c r="O12" i="3"/>
  <c r="O13" i="3"/>
  <c r="O14" i="3"/>
  <c r="O15" i="3"/>
  <c r="O16" i="3"/>
  <c r="K7" i="3"/>
  <c r="K8" i="3"/>
  <c r="K9" i="3"/>
  <c r="K10" i="3"/>
  <c r="K11" i="3"/>
  <c r="K12" i="3"/>
  <c r="K13" i="3"/>
  <c r="K14" i="3"/>
  <c r="K15" i="3"/>
  <c r="K16" i="3"/>
  <c r="G7" i="3"/>
  <c r="G8" i="3"/>
  <c r="G9" i="3"/>
  <c r="G10" i="3"/>
  <c r="G11" i="3"/>
  <c r="G12" i="3"/>
  <c r="G13" i="3"/>
  <c r="G14" i="3"/>
  <c r="G15" i="3"/>
  <c r="G16" i="3"/>
  <c r="S19" i="3"/>
  <c r="O19" i="3"/>
  <c r="K19" i="3"/>
  <c r="O6" i="3"/>
  <c r="K6" i="3"/>
  <c r="G6" i="3"/>
  <c r="C20" i="3"/>
  <c r="C21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19" i="3"/>
  <c r="C7" i="3"/>
  <c r="C8" i="3"/>
  <c r="C9" i="3"/>
  <c r="C10" i="3"/>
  <c r="C11" i="3"/>
  <c r="C12" i="3"/>
  <c r="C13" i="3"/>
  <c r="C14" i="3"/>
  <c r="C15" i="3"/>
  <c r="C16" i="3"/>
  <c r="C6" i="3"/>
  <c r="C21" i="2"/>
  <c r="C23" i="2"/>
  <c r="Y17" i="14" s="1"/>
  <c r="L17" i="14" s="1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7" i="2"/>
  <c r="C8" i="2"/>
  <c r="C9" i="2"/>
  <c r="C10" i="2"/>
  <c r="C11" i="2"/>
  <c r="C12" i="2"/>
  <c r="C13" i="2"/>
  <c r="C14" i="2"/>
  <c r="C15" i="2"/>
  <c r="C16" i="2"/>
  <c r="C6" i="2"/>
  <c r="C15" i="4"/>
  <c r="C16" i="4"/>
  <c r="C17" i="4"/>
  <c r="C18" i="4"/>
  <c r="C19" i="4"/>
  <c r="C20" i="4"/>
  <c r="E40" i="7"/>
  <c r="F40" i="7"/>
  <c r="G40" i="7"/>
  <c r="D40" i="7"/>
  <c r="P27" i="5"/>
  <c r="Q27" i="5"/>
  <c r="R27" i="5"/>
  <c r="O27" i="5"/>
  <c r="B49" i="6"/>
  <c r="B48" i="6"/>
  <c r="B47" i="6"/>
  <c r="Y42" i="6"/>
  <c r="X42" i="6"/>
  <c r="W42" i="6"/>
  <c r="V42" i="6"/>
  <c r="U42" i="6"/>
  <c r="Y41" i="6"/>
  <c r="X41" i="6"/>
  <c r="W41" i="6"/>
  <c r="V41" i="6"/>
  <c r="U41" i="6"/>
  <c r="Y40" i="6"/>
  <c r="X40" i="6"/>
  <c r="W40" i="6"/>
  <c r="V40" i="6"/>
  <c r="U40" i="6"/>
  <c r="Y39" i="6"/>
  <c r="X39" i="6"/>
  <c r="W39" i="6"/>
  <c r="V39" i="6"/>
  <c r="U39" i="6"/>
  <c r="Y38" i="6"/>
  <c r="X38" i="6"/>
  <c r="W38" i="6"/>
  <c r="V38" i="6"/>
  <c r="U38" i="6"/>
  <c r="Y37" i="6"/>
  <c r="X37" i="6"/>
  <c r="W37" i="6"/>
  <c r="V37" i="6"/>
  <c r="U37" i="6"/>
  <c r="Y36" i="6"/>
  <c r="X36" i="6"/>
  <c r="W36" i="6"/>
  <c r="V36" i="6"/>
  <c r="U36" i="6"/>
  <c r="Y35" i="6"/>
  <c r="X35" i="6"/>
  <c r="W35" i="6"/>
  <c r="V35" i="6"/>
  <c r="U35" i="6"/>
  <c r="Y34" i="6"/>
  <c r="X34" i="6"/>
  <c r="W34" i="6"/>
  <c r="V34" i="6"/>
  <c r="U34" i="6"/>
  <c r="Y33" i="6"/>
  <c r="X33" i="6"/>
  <c r="W33" i="6"/>
  <c r="V33" i="6"/>
  <c r="U33" i="6"/>
  <c r="Y32" i="6"/>
  <c r="X32" i="6"/>
  <c r="W32" i="6"/>
  <c r="V32" i="6"/>
  <c r="U32" i="6"/>
  <c r="Y31" i="6"/>
  <c r="X31" i="6"/>
  <c r="W31" i="6"/>
  <c r="V31" i="6"/>
  <c r="U31" i="6"/>
  <c r="Y30" i="6"/>
  <c r="X30" i="6"/>
  <c r="W30" i="6"/>
  <c r="V30" i="6"/>
  <c r="U30" i="6"/>
  <c r="Y29" i="6"/>
  <c r="X29" i="6"/>
  <c r="W29" i="6"/>
  <c r="V29" i="6"/>
  <c r="U29" i="6"/>
  <c r="Y28" i="6"/>
  <c r="X28" i="6"/>
  <c r="W28" i="6"/>
  <c r="V28" i="6"/>
  <c r="U28" i="6"/>
  <c r="Y27" i="6"/>
  <c r="X27" i="6"/>
  <c r="W27" i="6"/>
  <c r="V27" i="6"/>
  <c r="U27" i="6"/>
  <c r="Y26" i="6"/>
  <c r="X26" i="6"/>
  <c r="W26" i="6"/>
  <c r="V26" i="6"/>
  <c r="U26" i="6"/>
  <c r="Y25" i="6"/>
  <c r="J49" i="6" s="1"/>
  <c r="X25" i="6"/>
  <c r="W25" i="6"/>
  <c r="V25" i="6"/>
  <c r="U25" i="6"/>
  <c r="U25" i="4"/>
  <c r="V25" i="4"/>
  <c r="W25" i="4"/>
  <c r="X25" i="4"/>
  <c r="Y25" i="4"/>
  <c r="U26" i="4"/>
  <c r="V26" i="4"/>
  <c r="W26" i="4"/>
  <c r="X26" i="4"/>
  <c r="Y26" i="4"/>
  <c r="U27" i="4"/>
  <c r="V27" i="4"/>
  <c r="W27" i="4"/>
  <c r="X27" i="4"/>
  <c r="Y27" i="4"/>
  <c r="U28" i="4"/>
  <c r="V28" i="4"/>
  <c r="W28" i="4"/>
  <c r="X28" i="4"/>
  <c r="Y28" i="4"/>
  <c r="U29" i="4"/>
  <c r="V29" i="4"/>
  <c r="W29" i="4"/>
  <c r="X29" i="4"/>
  <c r="Y29" i="4"/>
  <c r="U30" i="4"/>
  <c r="V30" i="4"/>
  <c r="W30" i="4"/>
  <c r="X30" i="4"/>
  <c r="Y30" i="4"/>
  <c r="U31" i="4"/>
  <c r="V31" i="4"/>
  <c r="W31" i="4"/>
  <c r="X31" i="4"/>
  <c r="Y31" i="4"/>
  <c r="U32" i="4"/>
  <c r="V32" i="4"/>
  <c r="W32" i="4"/>
  <c r="X32" i="4"/>
  <c r="Y32" i="4"/>
  <c r="U33" i="4"/>
  <c r="V33" i="4"/>
  <c r="W33" i="4"/>
  <c r="X33" i="4"/>
  <c r="Y33" i="4"/>
  <c r="U34" i="4"/>
  <c r="V34" i="4"/>
  <c r="W34" i="4"/>
  <c r="X34" i="4"/>
  <c r="Y34" i="4"/>
  <c r="U35" i="4"/>
  <c r="V35" i="4"/>
  <c r="W35" i="4"/>
  <c r="X35" i="4"/>
  <c r="Y35" i="4"/>
  <c r="U36" i="4"/>
  <c r="V36" i="4"/>
  <c r="W36" i="4"/>
  <c r="X36" i="4"/>
  <c r="Y36" i="4"/>
  <c r="U37" i="4"/>
  <c r="V37" i="4"/>
  <c r="W37" i="4"/>
  <c r="X37" i="4"/>
  <c r="Y37" i="4"/>
  <c r="U38" i="4"/>
  <c r="V38" i="4"/>
  <c r="W38" i="4"/>
  <c r="X38" i="4"/>
  <c r="Y38" i="4"/>
  <c r="U39" i="4"/>
  <c r="V39" i="4"/>
  <c r="W39" i="4"/>
  <c r="X39" i="4"/>
  <c r="Y39" i="4"/>
  <c r="U40" i="4"/>
  <c r="V40" i="4"/>
  <c r="W40" i="4"/>
  <c r="X40" i="4"/>
  <c r="Y40" i="4"/>
  <c r="U41" i="4"/>
  <c r="V41" i="4"/>
  <c r="W41" i="4"/>
  <c r="X41" i="4"/>
  <c r="Y41" i="4"/>
  <c r="Y24" i="4"/>
  <c r="X24" i="4"/>
  <c r="W24" i="4"/>
  <c r="V24" i="4"/>
  <c r="U24" i="4"/>
  <c r="B48" i="4"/>
  <c r="B47" i="4"/>
  <c r="B46" i="4"/>
  <c r="G43" i="4"/>
  <c r="H43" i="4"/>
  <c r="I43" i="4"/>
  <c r="J43" i="4"/>
  <c r="F43" i="4"/>
  <c r="B26" i="8"/>
  <c r="B40" i="7"/>
  <c r="B46" i="5"/>
  <c r="B44" i="6"/>
  <c r="B43" i="4"/>
  <c r="B45" i="3"/>
  <c r="L21" i="14" s="1"/>
  <c r="B44" i="3"/>
  <c r="L20" i="14" s="1"/>
  <c r="B43" i="3"/>
  <c r="L19" i="14" s="1"/>
  <c r="B42" i="3"/>
  <c r="L18" i="14" s="1"/>
  <c r="B38" i="2"/>
  <c r="Y16" i="14" s="1"/>
  <c r="L16" i="14" s="1"/>
  <c r="Y33" i="14"/>
  <c r="L33" i="14" s="1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21" i="7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7" i="5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25" i="6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4" i="4"/>
  <c r="Y21" i="14"/>
  <c r="Y20" i="14"/>
  <c r="Y19" i="14"/>
  <c r="Y18" i="14"/>
  <c r="Y12" i="14"/>
  <c r="L12" i="14" s="1"/>
  <c r="Y11" i="14"/>
  <c r="L11" i="14" s="1"/>
  <c r="Y10" i="14"/>
  <c r="L10" i="14" s="1"/>
  <c r="Y9" i="14"/>
  <c r="L9" i="14" s="1"/>
  <c r="Y8" i="14"/>
  <c r="L8" i="14" s="1"/>
  <c r="Y7" i="14"/>
  <c r="L7" i="14" s="1"/>
  <c r="J47" i="4" l="1"/>
  <c r="J48" i="6"/>
  <c r="I49" i="6"/>
  <c r="J48" i="4"/>
  <c r="G48" i="6"/>
  <c r="H47" i="6"/>
  <c r="F48" i="6"/>
  <c r="H48" i="6"/>
  <c r="H49" i="6"/>
  <c r="J47" i="6"/>
  <c r="F47" i="6"/>
  <c r="I48" i="6"/>
  <c r="G47" i="6"/>
  <c r="F49" i="6"/>
  <c r="I47" i="6"/>
  <c r="G49" i="6"/>
  <c r="J46" i="4"/>
  <c r="F47" i="4"/>
  <c r="L24" i="14"/>
  <c r="H47" i="4"/>
  <c r="I47" i="4"/>
  <c r="F48" i="4"/>
  <c r="G47" i="4"/>
  <c r="I46" i="4"/>
  <c r="G46" i="4"/>
  <c r="L25" i="14"/>
  <c r="L22" i="14"/>
  <c r="Y27" i="14"/>
  <c r="L27" i="14" s="1"/>
  <c r="I48" i="4"/>
  <c r="H46" i="4"/>
  <c r="H48" i="4"/>
  <c r="G48" i="4"/>
  <c r="Y28" i="14"/>
  <c r="L28" i="14" s="1"/>
  <c r="F46" i="4"/>
  <c r="B42" i="7"/>
  <c r="B46" i="6"/>
  <c r="B45" i="4"/>
  <c r="Y30" i="14"/>
  <c r="L30" i="14" s="1"/>
  <c r="B48" i="5"/>
  <c r="Y29" i="14"/>
  <c r="L29" i="14" s="1"/>
  <c r="Y32" i="14"/>
  <c r="L32" i="14" s="1"/>
  <c r="Y31" i="14"/>
  <c r="L31" i="14" s="1"/>
  <c r="G13" i="9"/>
  <c r="N17" i="14" l="1"/>
  <c r="N18" i="14"/>
  <c r="N19" i="14"/>
  <c r="N20" i="14"/>
  <c r="N21" i="14"/>
  <c r="N22" i="14"/>
  <c r="N24" i="14"/>
  <c r="N25" i="14"/>
  <c r="N26" i="14"/>
  <c r="N27" i="14"/>
  <c r="N28" i="14"/>
  <c r="N29" i="14"/>
  <c r="N30" i="14"/>
  <c r="N31" i="14"/>
  <c r="N32" i="14"/>
  <c r="N33" i="14"/>
  <c r="N16" i="14"/>
  <c r="N12" i="14"/>
  <c r="N8" i="14"/>
  <c r="N9" i="14"/>
  <c r="N10" i="14"/>
  <c r="N11" i="14"/>
  <c r="N7" i="14"/>
  <c r="N6" i="14"/>
  <c r="C3" i="14"/>
  <c r="C3" i="7"/>
  <c r="B6" i="7" s="1"/>
  <c r="C3" i="6"/>
  <c r="A7" i="6" s="1"/>
  <c r="B3" i="9"/>
  <c r="C3" i="8"/>
  <c r="A7" i="8" s="1"/>
  <c r="C3" i="5"/>
  <c r="C6" i="5" s="1"/>
  <c r="C3" i="4"/>
  <c r="A7" i="4" s="1"/>
  <c r="C3" i="3"/>
  <c r="C3" i="2"/>
  <c r="B3" i="1"/>
  <c r="D3" i="11"/>
  <c r="Q41" i="11"/>
  <c r="R41" i="11" s="1"/>
  <c r="Q42" i="11"/>
  <c r="R42" i="11" s="1"/>
  <c r="Q43" i="11"/>
  <c r="R43" i="11" s="1"/>
  <c r="Q44" i="11"/>
  <c r="R44" i="11" s="1"/>
  <c r="Q45" i="11"/>
  <c r="R45" i="11" s="1"/>
  <c r="Q46" i="11"/>
  <c r="R46" i="11" s="1"/>
  <c r="Q47" i="11"/>
  <c r="R47" i="11" s="1"/>
  <c r="Q48" i="11"/>
  <c r="R48" i="11" s="1"/>
  <c r="Q49" i="11"/>
  <c r="R49" i="11" s="1"/>
  <c r="Q50" i="11"/>
  <c r="R50" i="11" s="1"/>
  <c r="Q51" i="11"/>
  <c r="R51" i="11" s="1"/>
  <c r="Q52" i="11"/>
  <c r="R52" i="11" s="1"/>
  <c r="Q53" i="11"/>
  <c r="R53" i="11" s="1"/>
  <c r="Q54" i="11"/>
  <c r="R54" i="11" s="1"/>
  <c r="Q55" i="11"/>
  <c r="R55" i="11" s="1"/>
  <c r="Q56" i="11"/>
  <c r="R56" i="11" s="1"/>
  <c r="Q57" i="11"/>
  <c r="R57" i="11" s="1"/>
  <c r="Q58" i="11"/>
  <c r="R58" i="11" s="1"/>
  <c r="Q59" i="11"/>
  <c r="R59" i="11" s="1"/>
  <c r="Q60" i="11"/>
  <c r="R60" i="11" s="1"/>
  <c r="Q61" i="11"/>
  <c r="R61" i="11" s="1"/>
  <c r="Q62" i="11"/>
  <c r="R62" i="11" s="1"/>
  <c r="Q63" i="11"/>
  <c r="R63" i="11" s="1"/>
  <c r="Q64" i="11"/>
  <c r="R64" i="11" s="1"/>
  <c r="Q65" i="11"/>
  <c r="R65" i="11" s="1"/>
  <c r="Q66" i="11"/>
  <c r="R66" i="11" s="1"/>
  <c r="Q67" i="11"/>
  <c r="R67" i="11" s="1"/>
  <c r="Q68" i="11"/>
  <c r="R68" i="11" s="1"/>
  <c r="Q69" i="11"/>
  <c r="R69" i="11" s="1"/>
  <c r="Q70" i="11"/>
  <c r="R70" i="11" s="1"/>
  <c r="Q71" i="11"/>
  <c r="R71" i="11" s="1"/>
  <c r="Q72" i="11"/>
  <c r="R72" i="11" s="1"/>
  <c r="Q73" i="11"/>
  <c r="R73" i="11" s="1"/>
  <c r="Q74" i="11"/>
  <c r="R74" i="11" s="1"/>
  <c r="Q75" i="11"/>
  <c r="R75" i="11" s="1"/>
  <c r="Q76" i="11"/>
  <c r="R76" i="11" s="1"/>
  <c r="Q77" i="11"/>
  <c r="R77" i="11" s="1"/>
  <c r="Q78" i="11"/>
  <c r="R78" i="11" s="1"/>
  <c r="Q79" i="11"/>
  <c r="R79" i="11" s="1"/>
  <c r="Q80" i="11"/>
  <c r="R80" i="11" s="1"/>
  <c r="Q81" i="11"/>
  <c r="R81" i="11" s="1"/>
  <c r="Q82" i="11"/>
  <c r="R82" i="11" s="1"/>
  <c r="Q83" i="11"/>
  <c r="R83" i="11" s="1"/>
  <c r="Q84" i="11"/>
  <c r="R84" i="11" s="1"/>
  <c r="Q85" i="11"/>
  <c r="R85" i="11" s="1"/>
  <c r="Q86" i="11"/>
  <c r="R86" i="11" s="1"/>
  <c r="Q87" i="11"/>
  <c r="R87" i="11" s="1"/>
  <c r="Q88" i="11"/>
  <c r="R88" i="11" s="1"/>
  <c r="Q89" i="11"/>
  <c r="R89" i="11" s="1"/>
  <c r="Q90" i="11"/>
  <c r="R90" i="11" s="1"/>
  <c r="Q91" i="11"/>
  <c r="R91" i="11" s="1"/>
  <c r="Q92" i="11"/>
  <c r="R92" i="11" s="1"/>
  <c r="Q93" i="11"/>
  <c r="R93" i="11" s="1"/>
  <c r="Q94" i="11"/>
  <c r="R94" i="11" s="1"/>
  <c r="Q95" i="11"/>
  <c r="R95" i="11" s="1"/>
  <c r="Q96" i="11"/>
  <c r="R96" i="11" s="1"/>
  <c r="Q97" i="11"/>
  <c r="R97" i="11" s="1"/>
  <c r="Q98" i="11"/>
  <c r="R98" i="11" s="1"/>
  <c r="Q99" i="11"/>
  <c r="R99" i="11" s="1"/>
  <c r="Q100" i="11"/>
  <c r="R100" i="11" s="1"/>
  <c r="Q101" i="11"/>
  <c r="R101" i="11" s="1"/>
  <c r="Q102" i="11"/>
  <c r="R102" i="11" s="1"/>
  <c r="Q103" i="11"/>
  <c r="R103" i="11" s="1"/>
  <c r="Q104" i="11"/>
  <c r="R104" i="11" s="1"/>
  <c r="Q105" i="11"/>
  <c r="R105" i="11" s="1"/>
  <c r="Q106" i="11"/>
  <c r="R106" i="11" s="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8" i="11"/>
  <c r="Q9" i="11"/>
  <c r="Q10" i="11"/>
  <c r="R10" i="11" s="1"/>
  <c r="Q11" i="11"/>
  <c r="R11" i="11" s="1"/>
  <c r="Q12" i="11"/>
  <c r="Q13" i="11"/>
  <c r="Q14" i="11"/>
  <c r="R14" i="11" s="1"/>
  <c r="Q15" i="11"/>
  <c r="R15" i="11" s="1"/>
  <c r="Q16" i="11"/>
  <c r="R16" i="11" s="1"/>
  <c r="Q17" i="11"/>
  <c r="R17" i="11" s="1"/>
  <c r="Q18" i="11"/>
  <c r="R18" i="11" s="1"/>
  <c r="Q19" i="11"/>
  <c r="R19" i="11" s="1"/>
  <c r="Q20" i="11"/>
  <c r="R20" i="11" s="1"/>
  <c r="Q21" i="11"/>
  <c r="R21" i="11" s="1"/>
  <c r="Q22" i="11"/>
  <c r="R22" i="11" s="1"/>
  <c r="Q23" i="11"/>
  <c r="R23" i="11" s="1"/>
  <c r="Q24" i="11"/>
  <c r="R24" i="11" s="1"/>
  <c r="Q25" i="11"/>
  <c r="R25" i="11" s="1"/>
  <c r="Q26" i="11"/>
  <c r="R26" i="11" s="1"/>
  <c r="Q27" i="11"/>
  <c r="R27" i="11" s="1"/>
  <c r="Q28" i="11"/>
  <c r="R28" i="11" s="1"/>
  <c r="Q29" i="11"/>
  <c r="R29" i="11" s="1"/>
  <c r="Q30" i="11"/>
  <c r="R30" i="11" s="1"/>
  <c r="Q31" i="11"/>
  <c r="R31" i="11" s="1"/>
  <c r="Q32" i="11"/>
  <c r="R32" i="11" s="1"/>
  <c r="Q33" i="11"/>
  <c r="R33" i="11" s="1"/>
  <c r="Q34" i="11"/>
  <c r="R34" i="11" s="1"/>
  <c r="Q35" i="11"/>
  <c r="R35" i="11" s="1"/>
  <c r="Q36" i="11"/>
  <c r="R36" i="11" s="1"/>
  <c r="Q37" i="11"/>
  <c r="R37" i="11" s="1"/>
  <c r="Q38" i="11"/>
  <c r="R38" i="11" s="1"/>
  <c r="Q39" i="11"/>
  <c r="R39" i="11" s="1"/>
  <c r="Q40" i="11"/>
  <c r="R40" i="11" s="1"/>
  <c r="Q7" i="11"/>
  <c r="C11" i="5" l="1"/>
  <c r="C25" i="5"/>
  <c r="O24" i="3"/>
  <c r="N15" i="5"/>
  <c r="G14" i="8"/>
  <c r="C15" i="6"/>
  <c r="C20" i="2"/>
  <c r="C10" i="5"/>
  <c r="C22" i="3"/>
  <c r="C22" i="2"/>
  <c r="R8" i="11"/>
  <c r="C14" i="4"/>
  <c r="R13" i="11"/>
  <c r="O25" i="3"/>
  <c r="R12" i="11"/>
  <c r="K25" i="3"/>
  <c r="R7" i="11"/>
  <c r="O26" i="3"/>
  <c r="C19" i="2"/>
  <c r="C13" i="4"/>
  <c r="R13" i="4"/>
  <c r="C24" i="7"/>
  <c r="R9" i="11"/>
  <c r="N7" i="5"/>
  <c r="C12" i="5"/>
  <c r="C14" i="8"/>
  <c r="C28" i="6"/>
  <c r="C16" i="6"/>
  <c r="N34" i="14"/>
  <c r="S7" i="14" s="1"/>
  <c r="N13" i="14"/>
  <c r="S6" i="14" s="1"/>
  <c r="B19" i="9"/>
  <c r="N36" i="14" s="1"/>
  <c r="S8" i="14" s="1"/>
  <c r="S9" i="14" l="1"/>
  <c r="S11" i="14" s="1"/>
</calcChain>
</file>

<file path=xl/sharedStrings.xml><?xml version="1.0" encoding="utf-8"?>
<sst xmlns="http://schemas.openxmlformats.org/spreadsheetml/2006/main" count="939" uniqueCount="302">
  <si>
    <t>所属チーム名</t>
    <rPh sb="0" eb="2">
      <t>ショゾク</t>
    </rPh>
    <rPh sb="5" eb="6">
      <t>メイ</t>
    </rPh>
    <phoneticPr fontId="2"/>
  </si>
  <si>
    <t>申込区分</t>
    <rPh sb="0" eb="2">
      <t>モウシコミ</t>
    </rPh>
    <rPh sb="2" eb="4">
      <t>クブン</t>
    </rPh>
    <phoneticPr fontId="2"/>
  </si>
  <si>
    <t>社会人選手権</t>
    <rPh sb="0" eb="3">
      <t>シャカイジン</t>
    </rPh>
    <rPh sb="3" eb="6">
      <t>センシュケン</t>
    </rPh>
    <phoneticPr fontId="2"/>
  </si>
  <si>
    <t>クラブ選手権</t>
    <rPh sb="3" eb="6">
      <t>センシュケン</t>
    </rPh>
    <phoneticPr fontId="2"/>
  </si>
  <si>
    <t>RGレディース</t>
    <phoneticPr fontId="2"/>
  </si>
  <si>
    <t>団体選手権</t>
    <rPh sb="0" eb="2">
      <t>ダンタイ</t>
    </rPh>
    <rPh sb="2" eb="5">
      <t>センシュケン</t>
    </rPh>
    <phoneticPr fontId="2"/>
  </si>
  <si>
    <t>個人総合選手権</t>
    <rPh sb="0" eb="2">
      <t>コジン</t>
    </rPh>
    <rPh sb="2" eb="4">
      <t>ソウゴウ</t>
    </rPh>
    <rPh sb="4" eb="7">
      <t>センシュケン</t>
    </rPh>
    <phoneticPr fontId="2"/>
  </si>
  <si>
    <t>シニアの部</t>
    <rPh sb="4" eb="5">
      <t>ブ</t>
    </rPh>
    <phoneticPr fontId="2"/>
  </si>
  <si>
    <t>ユースの部</t>
    <rPh sb="4" eb="5">
      <t>ブ</t>
    </rPh>
    <phoneticPr fontId="2"/>
  </si>
  <si>
    <t>ジュニアの部</t>
    <rPh sb="5" eb="6">
      <t>ブ</t>
    </rPh>
    <phoneticPr fontId="2"/>
  </si>
  <si>
    <t>ミックスの部</t>
    <rPh sb="5" eb="6">
      <t>ブ</t>
    </rPh>
    <phoneticPr fontId="2"/>
  </si>
  <si>
    <t>インディビジュアル</t>
    <phoneticPr fontId="2"/>
  </si>
  <si>
    <t>グループ</t>
    <phoneticPr fontId="2"/>
  </si>
  <si>
    <t>ｶﾃｺﾞﾘｰ１</t>
    <phoneticPr fontId="2"/>
  </si>
  <si>
    <t>ｶﾃｺﾞﾘｰ２</t>
    <phoneticPr fontId="2"/>
  </si>
  <si>
    <t>ｶﾃｺﾞﾘｰ３</t>
    <phoneticPr fontId="2"/>
  </si>
  <si>
    <t>マスターズの部
（シニア）</t>
    <rPh sb="6" eb="7">
      <t>ブ</t>
    </rPh>
    <phoneticPr fontId="2"/>
  </si>
  <si>
    <t>ﾊﾟｰﾃｨｼｨﾍﾟｲｼｮﾝの部
（ジュニア）</t>
    <rPh sb="14" eb="15">
      <t>ブ</t>
    </rPh>
    <phoneticPr fontId="2"/>
  </si>
  <si>
    <t>ﾌﾟﾛﾌｪｯｼｮﾅﾙの部
（シニア）</t>
    <rPh sb="11" eb="12">
      <t>ブ</t>
    </rPh>
    <phoneticPr fontId="2"/>
  </si>
  <si>
    <t>ﾌﾟﾛﾌｪｯｼｮﾅﾙの部
（ジュニア）</t>
    <rPh sb="11" eb="12">
      <t>ブ</t>
    </rPh>
    <phoneticPr fontId="2"/>
  </si>
  <si>
    <t>グループコンテスト</t>
    <phoneticPr fontId="2"/>
  </si>
  <si>
    <t>参加〇</t>
    <rPh sb="0" eb="2">
      <t>サンカ</t>
    </rPh>
    <phoneticPr fontId="2"/>
  </si>
  <si>
    <t>詳　　　細</t>
    <rPh sb="0" eb="1">
      <t>ショウ</t>
    </rPh>
    <rPh sb="4" eb="5">
      <t>ホソ</t>
    </rPh>
    <phoneticPr fontId="2"/>
  </si>
  <si>
    <t>申込ｼｰﾄﾘﾝｸ</t>
    <rPh sb="0" eb="2">
      <t>モウシコミ</t>
    </rPh>
    <phoneticPr fontId="2"/>
  </si>
  <si>
    <t>【団体選手権】</t>
    <rPh sb="1" eb="3">
      <t>ダンタイ</t>
    </rPh>
    <rPh sb="3" eb="6">
      <t>センシュケン</t>
    </rPh>
    <phoneticPr fontId="2"/>
  </si>
  <si>
    <t>監督</t>
    <rPh sb="0" eb="2">
      <t>カントク</t>
    </rPh>
    <phoneticPr fontId="2"/>
  </si>
  <si>
    <t>コーチ</t>
    <phoneticPr fontId="2"/>
  </si>
  <si>
    <t>選手</t>
    <rPh sb="0" eb="2">
      <t>センシュ</t>
    </rPh>
    <phoneticPr fontId="2"/>
  </si>
  <si>
    <t>【個人総合選手権】</t>
    <rPh sb="1" eb="3">
      <t>コジン</t>
    </rPh>
    <rPh sb="3" eb="5">
      <t>ソウゴウ</t>
    </rPh>
    <rPh sb="5" eb="8">
      <t>センシュケン</t>
    </rPh>
    <phoneticPr fontId="2"/>
  </si>
  <si>
    <t>団体</t>
    <rPh sb="0" eb="2">
      <t>ダンタイ</t>
    </rPh>
    <phoneticPr fontId="2"/>
  </si>
  <si>
    <t>チーム</t>
    <phoneticPr fontId="2"/>
  </si>
  <si>
    <t>名</t>
    <rPh sb="0" eb="1">
      <t>メイ</t>
    </rPh>
    <phoneticPr fontId="2"/>
  </si>
  <si>
    <t>個人</t>
    <rPh sb="0" eb="2">
      <t>コジン</t>
    </rPh>
    <phoneticPr fontId="2"/>
  </si>
  <si>
    <t>【団体選手権】シニアの部</t>
    <rPh sb="1" eb="3">
      <t>ダンタイ</t>
    </rPh>
    <rPh sb="3" eb="6">
      <t>センシュケン</t>
    </rPh>
    <rPh sb="11" eb="12">
      <t>ブ</t>
    </rPh>
    <phoneticPr fontId="2"/>
  </si>
  <si>
    <t>【団体選手権】ユースの部</t>
    <rPh sb="1" eb="3">
      <t>ダンタイ</t>
    </rPh>
    <rPh sb="3" eb="6">
      <t>センシュケン</t>
    </rPh>
    <rPh sb="11" eb="12">
      <t>ブ</t>
    </rPh>
    <phoneticPr fontId="2"/>
  </si>
  <si>
    <t>【団体選手権】ジュニアの部</t>
    <rPh sb="1" eb="3">
      <t>ダンタイ</t>
    </rPh>
    <rPh sb="3" eb="6">
      <t>センシュケン</t>
    </rPh>
    <rPh sb="12" eb="13">
      <t>ブ</t>
    </rPh>
    <phoneticPr fontId="2"/>
  </si>
  <si>
    <t>【団体選手権】ミックスの部</t>
    <rPh sb="1" eb="3">
      <t>ダンタイ</t>
    </rPh>
    <rPh sb="3" eb="6">
      <t>センシュケン</t>
    </rPh>
    <rPh sb="12" eb="13">
      <t>ブ</t>
    </rPh>
    <phoneticPr fontId="2"/>
  </si>
  <si>
    <t>【キッズ選手権】１部</t>
    <rPh sb="4" eb="7">
      <t>センシュケン</t>
    </rPh>
    <rPh sb="9" eb="10">
      <t>ブ</t>
    </rPh>
    <phoneticPr fontId="2"/>
  </si>
  <si>
    <t>【キッズ選手権】２部</t>
    <rPh sb="4" eb="7">
      <t>センシュケン</t>
    </rPh>
    <rPh sb="9" eb="10">
      <t>ブ</t>
    </rPh>
    <phoneticPr fontId="2"/>
  </si>
  <si>
    <t>【キッズ選手権】中学生の部</t>
    <rPh sb="4" eb="7">
      <t>センシュケン</t>
    </rPh>
    <rPh sb="8" eb="11">
      <t>チュウガクセイ</t>
    </rPh>
    <rPh sb="12" eb="13">
      <t>ブ</t>
    </rPh>
    <phoneticPr fontId="2"/>
  </si>
  <si>
    <t>キッズ１</t>
    <phoneticPr fontId="2"/>
  </si>
  <si>
    <t>団体シニア</t>
    <rPh sb="0" eb="2">
      <t>ダンタイ</t>
    </rPh>
    <phoneticPr fontId="2"/>
  </si>
  <si>
    <t>団体ユース</t>
    <rPh sb="0" eb="2">
      <t>ダンタイ</t>
    </rPh>
    <phoneticPr fontId="2"/>
  </si>
  <si>
    <t>団体ジュニア</t>
    <rPh sb="0" eb="2">
      <t>ダンタイ</t>
    </rPh>
    <phoneticPr fontId="2"/>
  </si>
  <si>
    <t>個人総合</t>
    <rPh sb="0" eb="4">
      <t>コジンソウゴウ</t>
    </rPh>
    <phoneticPr fontId="2"/>
  </si>
  <si>
    <t>キッズ２</t>
    <phoneticPr fontId="2"/>
  </si>
  <si>
    <t>キッズ中</t>
    <rPh sb="3" eb="4">
      <t>チュウ</t>
    </rPh>
    <phoneticPr fontId="2"/>
  </si>
  <si>
    <t>【グループ】シニア</t>
    <phoneticPr fontId="2"/>
  </si>
  <si>
    <t>カテゴリー</t>
    <phoneticPr fontId="2"/>
  </si>
  <si>
    <t>【インディビジュアル】シニア</t>
    <phoneticPr fontId="2"/>
  </si>
  <si>
    <t>ｶﾃｺﾞﾘｰ</t>
    <phoneticPr fontId="2"/>
  </si>
  <si>
    <t>出場種目を〇印で表示</t>
    <rPh sb="0" eb="2">
      <t>シュツジョウ</t>
    </rPh>
    <rPh sb="2" eb="4">
      <t>シュモク</t>
    </rPh>
    <rPh sb="6" eb="7">
      <t>シルシ</t>
    </rPh>
    <rPh sb="8" eb="10">
      <t>ヒョウジ</t>
    </rPh>
    <phoneticPr fontId="2"/>
  </si>
  <si>
    <t>ﾛｰﾌﾟ</t>
    <phoneticPr fontId="2"/>
  </si>
  <si>
    <t>ﾌｰﾌﾟ</t>
    <phoneticPr fontId="2"/>
  </si>
  <si>
    <t>ﾎﾞｰﾙ</t>
    <phoneticPr fontId="2"/>
  </si>
  <si>
    <t>ｸﾗﾌﾞ</t>
    <phoneticPr fontId="2"/>
  </si>
  <si>
    <t>ﾘﾎﾞﾝ</t>
    <phoneticPr fontId="2"/>
  </si>
  <si>
    <t>〇</t>
    <phoneticPr fontId="2"/>
  </si>
  <si>
    <t>種目数</t>
    <rPh sb="0" eb="2">
      <t>シュモク</t>
    </rPh>
    <rPh sb="2" eb="3">
      <t>スウ</t>
    </rPh>
    <phoneticPr fontId="2"/>
  </si>
  <si>
    <t>種目</t>
    <rPh sb="0" eb="2">
      <t>シュモク</t>
    </rPh>
    <phoneticPr fontId="2"/>
  </si>
  <si>
    <t>【グループ】ジュニア</t>
    <phoneticPr fontId="2"/>
  </si>
  <si>
    <t>フープ５</t>
    <phoneticPr fontId="2"/>
  </si>
  <si>
    <t>【インディビジュアル】ジュニア</t>
    <phoneticPr fontId="2"/>
  </si>
  <si>
    <t>【グループコンテスト】</t>
    <phoneticPr fontId="2"/>
  </si>
  <si>
    <t>※手具や道具は自由です。</t>
    <rPh sb="1" eb="2">
      <t>テ</t>
    </rPh>
    <rPh sb="2" eb="3">
      <t>グ</t>
    </rPh>
    <rPh sb="4" eb="6">
      <t>ドウグ</t>
    </rPh>
    <rPh sb="7" eb="9">
      <t>ジユウ</t>
    </rPh>
    <phoneticPr fontId="2"/>
  </si>
  <si>
    <t>社会人選手権・クラブ選手権【男子新体操審判資格】</t>
    <phoneticPr fontId="2"/>
  </si>
  <si>
    <t>審判員氏名</t>
    <rPh sb="0" eb="3">
      <t>シンパンイン</t>
    </rPh>
    <rPh sb="3" eb="5">
      <t>シメイ</t>
    </rPh>
    <phoneticPr fontId="2"/>
  </si>
  <si>
    <t>ﾌﾘｶﾞﾅ</t>
    <phoneticPr fontId="2"/>
  </si>
  <si>
    <t>フリガナ</t>
    <phoneticPr fontId="2"/>
  </si>
  <si>
    <t>審判資格</t>
    <rPh sb="0" eb="2">
      <t>シンパン</t>
    </rPh>
    <rPh sb="2" eb="4">
      <t>シカク</t>
    </rPh>
    <phoneticPr fontId="2"/>
  </si>
  <si>
    <t>最終卒業校名</t>
    <rPh sb="0" eb="2">
      <t>サイシュウ</t>
    </rPh>
    <rPh sb="2" eb="4">
      <t>ソツギョウ</t>
    </rPh>
    <rPh sb="4" eb="5">
      <t>コウ</t>
    </rPh>
    <rPh sb="5" eb="6">
      <t>メイ</t>
    </rPh>
    <phoneticPr fontId="2"/>
  </si>
  <si>
    <t>現住所</t>
    <rPh sb="0" eb="3">
      <t>ゲンジュウショ</t>
    </rPh>
    <phoneticPr fontId="2"/>
  </si>
  <si>
    <t>〒</t>
    <phoneticPr fontId="2"/>
  </si>
  <si>
    <t>住所</t>
    <rPh sb="0" eb="2">
      <t>ジュウショ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</si>
  <si>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</si>
  <si>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RGレディース【女子新体操審判資格】</t>
    <rPh sb="8" eb="10">
      <t>ジョシ</t>
    </rPh>
    <phoneticPr fontId="2"/>
  </si>
  <si>
    <t>円</t>
    <rPh sb="0" eb="1">
      <t>エン</t>
    </rPh>
    <phoneticPr fontId="2"/>
  </si>
  <si>
    <t>帯同の可否</t>
    <rPh sb="0" eb="2">
      <t>タイドウ</t>
    </rPh>
    <rPh sb="3" eb="5">
      <t>カヒ</t>
    </rPh>
    <phoneticPr fontId="2"/>
  </si>
  <si>
    <t>します</t>
    <phoneticPr fontId="2"/>
  </si>
  <si>
    <t>しません</t>
    <phoneticPr fontId="2"/>
  </si>
  <si>
    <t>非帯同負担金</t>
    <rPh sb="0" eb="1">
      <t>ヒ</t>
    </rPh>
    <rPh sb="1" eb="3">
      <t>タイドウ</t>
    </rPh>
    <rPh sb="3" eb="6">
      <t>フタンキン</t>
    </rPh>
    <phoneticPr fontId="2"/>
  </si>
  <si>
    <t>非帯同負担金合計</t>
    <rPh sb="0" eb="6">
      <t>ヒタイドウフタンキン</t>
    </rPh>
    <rPh sb="6" eb="8">
      <t>ゴウケイ</t>
    </rPh>
    <phoneticPr fontId="2"/>
  </si>
  <si>
    <t>帯同”します”の場合下記に記入</t>
    <rPh sb="0" eb="2">
      <t>タイドウ</t>
    </rPh>
    <rPh sb="8" eb="10">
      <t>バアイ</t>
    </rPh>
    <rPh sb="10" eb="12">
      <t>カキ</t>
    </rPh>
    <rPh sb="13" eb="15">
      <t>キニュウ</t>
    </rPh>
    <phoneticPr fontId="2"/>
  </si>
  <si>
    <t>管理都道府県</t>
    <rPh sb="0" eb="2">
      <t>カンリ</t>
    </rPh>
    <rPh sb="2" eb="6">
      <t>トドウフケン</t>
    </rPh>
    <phoneticPr fontId="2"/>
  </si>
  <si>
    <t>登録住所</t>
    <rPh sb="0" eb="2">
      <t>トウロク</t>
    </rPh>
    <rPh sb="2" eb="4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</si>
  <si>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</si>
  <si>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Eメール</t>
    <phoneticPr fontId="2"/>
  </si>
  <si>
    <t>郵便物郵送先</t>
    <rPh sb="0" eb="3">
      <t>ユウビンブツ</t>
    </rPh>
    <rPh sb="3" eb="6">
      <t>ユウソウサキ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</si>
  <si>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</si>
  <si>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</si>
  <si>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</si>
  <si>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</si>
  <si>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</si>
  <si>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</si>
  <si>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</si>
  <si>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</si>
  <si>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</si>
  <si>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</si>
  <si>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</si>
  <si>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</si>
  <si>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</si>
  <si>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</si>
  <si>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</si>
  <si>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</si>
  <si>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</si>
  <si>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</si>
  <si>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</si>
  <si>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</si>
  <si>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</si>
  <si>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</si>
  <si>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</si>
  <si>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</si>
  <si>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</si>
  <si>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</si>
  <si>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</si>
  <si>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</si>
  <si>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</si>
  <si>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</si>
  <si>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</si>
  <si>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</si>
  <si>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</si>
  <si>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</si>
  <si>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</si>
  <si>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</si>
  <si>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</si>
  <si>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</si>
  <si>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</si>
  <si>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</si>
  <si>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</si>
  <si>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</si>
  <si>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</si>
  <si>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</si>
  <si>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</si>
  <si>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</si>
  <si>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</si>
  <si>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登録担当者名</t>
    <rPh sb="0" eb="2">
      <t>トウロク</t>
    </rPh>
    <rPh sb="2" eb="5">
      <t>タントウシャ</t>
    </rPh>
    <rPh sb="5" eb="6">
      <t>メイ</t>
    </rPh>
    <phoneticPr fontId="2"/>
  </si>
  <si>
    <t>※制限をかけている場合は、＠gifugym.com を許可設定してください。</t>
    <rPh sb="1" eb="3">
      <t>セイゲン</t>
    </rPh>
    <rPh sb="9" eb="11">
      <t>バアイ</t>
    </rPh>
    <rPh sb="27" eb="29">
      <t>キョカ</t>
    </rPh>
    <rPh sb="29" eb="31">
      <t>セッテイ</t>
    </rPh>
    <phoneticPr fontId="2"/>
  </si>
  <si>
    <t>登録担当者・郵送物郵送先が連絡先となりますので、間違いのないようご記入ください。</t>
    <rPh sb="0" eb="2">
      <t>トウロク</t>
    </rPh>
    <rPh sb="2" eb="5">
      <t>タントウシャ</t>
    </rPh>
    <rPh sb="6" eb="9">
      <t>ユウソウブツ</t>
    </rPh>
    <rPh sb="9" eb="11">
      <t>ユウソウ</t>
    </rPh>
    <rPh sb="11" eb="12">
      <t>サキ</t>
    </rPh>
    <rPh sb="13" eb="15">
      <t>レンラク</t>
    </rPh>
    <rPh sb="15" eb="16">
      <t>サキ</t>
    </rPh>
    <rPh sb="24" eb="26">
      <t>マチガ</t>
    </rPh>
    <rPh sb="33" eb="35">
      <t>キニュウ</t>
    </rPh>
    <phoneticPr fontId="2"/>
  </si>
  <si>
    <t>Teｌ</t>
    <phoneticPr fontId="2"/>
  </si>
  <si>
    <t>Fax</t>
    <phoneticPr fontId="2"/>
  </si>
  <si>
    <t>携帯</t>
    <rPh sb="0" eb="2">
      <t>ケイタイ</t>
    </rPh>
    <phoneticPr fontId="2"/>
  </si>
  <si>
    <t>区分</t>
    <rPh sb="0" eb="2">
      <t>クブン</t>
    </rPh>
    <phoneticPr fontId="2"/>
  </si>
  <si>
    <t>性別</t>
    <rPh sb="0" eb="2">
      <t>セイベツ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</si>
  <si>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</si>
  <si>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</si>
  <si>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</si>
  <si>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生年月日</t>
    <rPh sb="0" eb="4">
      <t>セイネンガッピ</t>
    </rPh>
    <phoneticPr fontId="2"/>
  </si>
  <si>
    <r>
      <t xml:space="preserve">氏名
</t>
    </r>
    <r>
      <rPr>
        <sz val="8"/>
        <color theme="1"/>
        <rFont val="游ゴシック"/>
        <family val="3"/>
        <charset val="128"/>
        <scheme val="minor"/>
      </rPr>
      <t>※性と名の間にスペース</t>
    </r>
    <rPh sb="0" eb="2">
      <t>シメイ</t>
    </rPh>
    <rPh sb="4" eb="5">
      <t>セイ</t>
    </rPh>
    <rPh sb="6" eb="7">
      <t>メイ</t>
    </rPh>
    <rPh sb="8" eb="9">
      <t>アイダ</t>
    </rPh>
    <phoneticPr fontId="2"/>
  </si>
  <si>
    <t>学年</t>
    <rPh sb="0" eb="2">
      <t>ガクネン</t>
    </rPh>
    <phoneticPr fontId="2"/>
  </si>
  <si>
    <t>年</t>
    <rPh sb="0" eb="1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</si>
  <si>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</si>
  <si>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</si>
  <si>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未就学</t>
    <rPh sb="0" eb="3">
      <t>ミシュウガク</t>
    </rPh>
    <phoneticPr fontId="2"/>
  </si>
  <si>
    <t>小学</t>
    <rPh sb="0" eb="2">
      <t>ショウガク</t>
    </rPh>
    <phoneticPr fontId="2"/>
  </si>
  <si>
    <t>中学</t>
    <rPh sb="0" eb="2">
      <t>チュウガク</t>
    </rPh>
    <phoneticPr fontId="2"/>
  </si>
  <si>
    <t>高校</t>
    <rPh sb="0" eb="2">
      <t>コウコウ</t>
    </rPh>
    <phoneticPr fontId="2"/>
  </si>
  <si>
    <t>大学</t>
    <rPh sb="0" eb="2">
      <t>ダイガク</t>
    </rPh>
    <phoneticPr fontId="2"/>
  </si>
  <si>
    <t>社会人</t>
    <rPh sb="0" eb="3">
      <t>シャカイジン</t>
    </rPh>
    <phoneticPr fontId="2"/>
  </si>
  <si>
    <r>
      <t xml:space="preserve">生年月日
</t>
    </r>
    <r>
      <rPr>
        <sz val="6"/>
        <color theme="1"/>
        <rFont val="游ゴシック"/>
        <family val="3"/>
        <charset val="128"/>
        <scheme val="minor"/>
      </rPr>
      <t>半角英数で入力</t>
    </r>
    <rPh sb="0" eb="4">
      <t>セイネンガッピ</t>
    </rPh>
    <rPh sb="5" eb="7">
      <t>ハンカク</t>
    </rPh>
    <rPh sb="7" eb="9">
      <t>エイスウ</t>
    </rPh>
    <rPh sb="10" eb="12">
      <t>ニュウリョク</t>
    </rPh>
    <phoneticPr fontId="2"/>
  </si>
  <si>
    <t>指導者</t>
    <rPh sb="0" eb="3">
      <t>シドウシャ</t>
    </rPh>
    <phoneticPr fontId="2"/>
  </si>
  <si>
    <t>指導者兼選手</t>
    <rPh sb="0" eb="3">
      <t>シドウシャ</t>
    </rPh>
    <rPh sb="3" eb="4">
      <t>ケン</t>
    </rPh>
    <rPh sb="4" eb="6">
      <t>センシュ</t>
    </rPh>
    <phoneticPr fontId="2"/>
  </si>
  <si>
    <r>
      <t xml:space="preserve">年齢
</t>
    </r>
    <r>
      <rPr>
        <sz val="6"/>
        <color theme="1"/>
        <rFont val="游ゴシック"/>
        <family val="3"/>
        <charset val="128"/>
        <scheme val="minor"/>
      </rPr>
      <t>年末年齢</t>
    </r>
    <rPh sb="0" eb="2">
      <t>ネンレイ</t>
    </rPh>
    <rPh sb="3" eb="5">
      <t>ネンマツ</t>
    </rPh>
    <rPh sb="5" eb="7">
      <t>ネンレイ</t>
    </rPh>
    <phoneticPr fontId="2"/>
  </si>
  <si>
    <t>No</t>
    <phoneticPr fontId="2"/>
  </si>
  <si>
    <t>手具</t>
    <rPh sb="0" eb="1">
      <t>テ</t>
    </rPh>
    <rPh sb="1" eb="2">
      <t>グ</t>
    </rPh>
    <phoneticPr fontId="2"/>
  </si>
  <si>
    <t>所属先登録</t>
    <rPh sb="0" eb="2">
      <t>ショゾク</t>
    </rPh>
    <rPh sb="2" eb="3">
      <t>サキ</t>
    </rPh>
    <rPh sb="3" eb="5">
      <t>トウロク</t>
    </rPh>
    <phoneticPr fontId="2"/>
  </si>
  <si>
    <t>各種書類や問い合わせに使用するデータです。間違いの無いようご確認ください。</t>
    <rPh sb="0" eb="2">
      <t>カクシュ</t>
    </rPh>
    <rPh sb="2" eb="4">
      <t>ショルイ</t>
    </rPh>
    <rPh sb="5" eb="6">
      <t>ト</t>
    </rPh>
    <rPh sb="7" eb="8">
      <t>ア</t>
    </rPh>
    <rPh sb="11" eb="13">
      <t>シヨウ</t>
    </rPh>
    <rPh sb="21" eb="23">
      <t>マチガ</t>
    </rPh>
    <rPh sb="25" eb="26">
      <t>ナ</t>
    </rPh>
    <rPh sb="30" eb="32">
      <t>カクニン</t>
    </rPh>
    <phoneticPr fontId="2"/>
  </si>
  <si>
    <t>指導者選手登録</t>
    <rPh sb="0" eb="3">
      <t>シドウシャ</t>
    </rPh>
    <rPh sb="3" eb="5">
      <t>センシュ</t>
    </rPh>
    <rPh sb="5" eb="7">
      <t>トウロク</t>
    </rPh>
    <phoneticPr fontId="2"/>
  </si>
  <si>
    <t>ここで登録された区分及び氏名等がエントリーに反映されます。漢字や読みに間違い無いよう確認してください。</t>
    <rPh sb="3" eb="5">
      <t>トウロク</t>
    </rPh>
    <rPh sb="8" eb="10">
      <t>クブン</t>
    </rPh>
    <rPh sb="10" eb="11">
      <t>オヨ</t>
    </rPh>
    <rPh sb="12" eb="14">
      <t>シメイ</t>
    </rPh>
    <rPh sb="14" eb="15">
      <t>トウ</t>
    </rPh>
    <rPh sb="22" eb="24">
      <t>ハンエイ</t>
    </rPh>
    <rPh sb="29" eb="31">
      <t>カンジ</t>
    </rPh>
    <rPh sb="32" eb="33">
      <t>ヨ</t>
    </rPh>
    <rPh sb="35" eb="37">
      <t>マチガ</t>
    </rPh>
    <rPh sb="38" eb="39">
      <t>ナ</t>
    </rPh>
    <rPh sb="42" eb="44">
      <t>カクニン</t>
    </rPh>
    <phoneticPr fontId="2"/>
  </si>
  <si>
    <t>参加されるカテゴリーに”〇”をお願いします。</t>
    <rPh sb="0" eb="2">
      <t>サンカ</t>
    </rPh>
    <rPh sb="16" eb="17">
      <t>ネガ</t>
    </rPh>
    <phoneticPr fontId="2"/>
  </si>
  <si>
    <t>社会人選手権エントリーシート</t>
    <rPh sb="0" eb="3">
      <t>シャカイジン</t>
    </rPh>
    <rPh sb="3" eb="6">
      <t>センシュケン</t>
    </rPh>
    <phoneticPr fontId="2"/>
  </si>
  <si>
    <t>クラブ選手権エントリーシート</t>
    <rPh sb="3" eb="6">
      <t>センシュケン</t>
    </rPh>
    <phoneticPr fontId="2"/>
  </si>
  <si>
    <t>RGレディースマスターズエントリーシート</t>
    <phoneticPr fontId="2"/>
  </si>
  <si>
    <t>RGレディースパーティシィペイションエントリーシート</t>
    <phoneticPr fontId="2"/>
  </si>
  <si>
    <t>プロフェッショナルシニアエントリーシート</t>
    <phoneticPr fontId="2"/>
  </si>
  <si>
    <t>プロフェッショナルジュニアエントリーシート</t>
    <phoneticPr fontId="2"/>
  </si>
  <si>
    <t>グループコンテストエントリーシート</t>
    <phoneticPr fontId="2"/>
  </si>
  <si>
    <t>帯同審判申込</t>
    <rPh sb="0" eb="2">
      <t>タイドウ</t>
    </rPh>
    <rPh sb="2" eb="4">
      <t>シンパン</t>
    </rPh>
    <rPh sb="4" eb="6">
      <t>モウシコミ</t>
    </rPh>
    <phoneticPr fontId="2"/>
  </si>
  <si>
    <t>計算基準日</t>
    <rPh sb="0" eb="2">
      <t>ケイサン</t>
    </rPh>
    <rPh sb="2" eb="5">
      <t>キジュンビ</t>
    </rPh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</si>
  <si>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</si>
  <si>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</si>
  <si>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郵便番号はーなしで入力</t>
    <rPh sb="0" eb="4">
      <t>ユウビンバンゴウ</t>
    </rPh>
    <rPh sb="9" eb="11">
      <t>ニュウリョク</t>
    </rPh>
    <phoneticPr fontId="2"/>
  </si>
  <si>
    <t>サブチームの出場の場合のチーム名（複数チーム出場の場合）</t>
    <rPh sb="6" eb="8">
      <t>シュツジョウ</t>
    </rPh>
    <rPh sb="9" eb="11">
      <t>バアイ</t>
    </rPh>
    <rPh sb="15" eb="16">
      <t>メイ</t>
    </rPh>
    <rPh sb="17" eb="19">
      <t>フクスウ</t>
    </rPh>
    <rPh sb="22" eb="24">
      <t>シュツジョウ</t>
    </rPh>
    <rPh sb="25" eb="27">
      <t>バアイ</t>
    </rPh>
    <phoneticPr fontId="2"/>
  </si>
  <si>
    <t>②サブチームの出場の場合のチーム名（複数チーム出場の場合）</t>
    <phoneticPr fontId="2"/>
  </si>
  <si>
    <t>③サブチームの出場の場合のチーム名（複数チーム出場の場合）</t>
    <phoneticPr fontId="2"/>
  </si>
  <si>
    <t>手具</t>
    <rPh sb="0" eb="2">
      <t>テグ</t>
    </rPh>
    <phoneticPr fontId="2"/>
  </si>
  <si>
    <t>3種は対象外です</t>
    <rPh sb="1" eb="2">
      <t>シュ</t>
    </rPh>
    <rPh sb="3" eb="5">
      <t>タイショウ</t>
    </rPh>
    <rPh sb="5" eb="6">
      <t>ガイ</t>
    </rPh>
    <phoneticPr fontId="2"/>
  </si>
  <si>
    <t>帯同審判</t>
    <rPh sb="0" eb="2">
      <t>タイドウ</t>
    </rPh>
    <rPh sb="2" eb="4">
      <t>シンパン</t>
    </rPh>
    <phoneticPr fontId="2"/>
  </si>
  <si>
    <t>チーム登録費</t>
    <rPh sb="3" eb="6">
      <t>トウロクヒ</t>
    </rPh>
    <phoneticPr fontId="2"/>
  </si>
  <si>
    <t>指導者登録費</t>
    <rPh sb="0" eb="3">
      <t>シドウシャ</t>
    </rPh>
    <rPh sb="3" eb="6">
      <t>トウロクヒ</t>
    </rPh>
    <phoneticPr fontId="2"/>
  </si>
  <si>
    <t>選手登録費</t>
    <rPh sb="0" eb="2">
      <t>センシュ</t>
    </rPh>
    <rPh sb="2" eb="5">
      <t>トウロクヒ</t>
    </rPh>
    <phoneticPr fontId="2"/>
  </si>
  <si>
    <t>指導者１名（兼選手含む）</t>
    <rPh sb="0" eb="3">
      <t>シドウシャ</t>
    </rPh>
    <rPh sb="4" eb="5">
      <t>メイ</t>
    </rPh>
    <rPh sb="6" eb="7">
      <t>ケン</t>
    </rPh>
    <rPh sb="7" eb="9">
      <t>センシュ</t>
    </rPh>
    <rPh sb="9" eb="10">
      <t>フク</t>
    </rPh>
    <phoneticPr fontId="2"/>
  </si>
  <si>
    <t>単価</t>
    <rPh sb="0" eb="2">
      <t>タンカ</t>
    </rPh>
    <phoneticPr fontId="2"/>
  </si>
  <si>
    <t>参加数</t>
    <rPh sb="0" eb="3">
      <t>サンカスウ</t>
    </rPh>
    <phoneticPr fontId="2"/>
  </si>
  <si>
    <t>１チーム</t>
    <phoneticPr fontId="2"/>
  </si>
  <si>
    <t>合計</t>
    <rPh sb="0" eb="2">
      <t>ゴウケイ</t>
    </rPh>
    <phoneticPr fontId="2"/>
  </si>
  <si>
    <t>社会人・大学氏１名</t>
    <rPh sb="0" eb="3">
      <t>シャカイジン</t>
    </rPh>
    <rPh sb="4" eb="7">
      <t>ダイガクシ</t>
    </rPh>
    <rPh sb="8" eb="9">
      <t>メイ</t>
    </rPh>
    <phoneticPr fontId="2"/>
  </si>
  <si>
    <t>高校生１名</t>
    <rPh sb="0" eb="3">
      <t>コウコウセイ</t>
    </rPh>
    <rPh sb="4" eb="5">
      <t>メイ</t>
    </rPh>
    <phoneticPr fontId="2"/>
  </si>
  <si>
    <t>中学生１名</t>
    <rPh sb="0" eb="3">
      <t>チュウガクセイ</t>
    </rPh>
    <rPh sb="4" eb="5">
      <t>メイ</t>
    </rPh>
    <phoneticPr fontId="2"/>
  </si>
  <si>
    <t>小学生１名</t>
    <rPh sb="0" eb="3">
      <t>ショウガクセイ</t>
    </rPh>
    <rPh sb="4" eb="5">
      <t>メイ</t>
    </rPh>
    <phoneticPr fontId="2"/>
  </si>
  <si>
    <t>未就学児</t>
    <rPh sb="0" eb="4">
      <t>ミシュウガクジ</t>
    </rPh>
    <phoneticPr fontId="2"/>
  </si>
  <si>
    <t>登録費合計</t>
    <rPh sb="0" eb="3">
      <t>トウロクヒ</t>
    </rPh>
    <rPh sb="3" eb="5">
      <t>ゴウケイ</t>
    </rPh>
    <phoneticPr fontId="2"/>
  </si>
  <si>
    <t>詳細</t>
    <rPh sb="0" eb="2">
      <t>ショウサイ</t>
    </rPh>
    <phoneticPr fontId="2"/>
  </si>
  <si>
    <t>登録費集計</t>
    <rPh sb="0" eb="2">
      <t>トウロク</t>
    </rPh>
    <rPh sb="2" eb="3">
      <t>ヒ</t>
    </rPh>
    <rPh sb="3" eb="5">
      <t>シュウケイ</t>
    </rPh>
    <phoneticPr fontId="2"/>
  </si>
  <si>
    <t>個人総合</t>
    <rPh sb="0" eb="2">
      <t>コジン</t>
    </rPh>
    <rPh sb="2" eb="4">
      <t>ソウゴウ</t>
    </rPh>
    <phoneticPr fontId="2"/>
  </si>
  <si>
    <t>団体（シニアの部）</t>
    <rPh sb="0" eb="2">
      <t>ダンタイ</t>
    </rPh>
    <rPh sb="7" eb="8">
      <t>ブ</t>
    </rPh>
    <phoneticPr fontId="2"/>
  </si>
  <si>
    <t>団体（ユースの部）</t>
    <rPh sb="0" eb="2">
      <t>ダンタイ</t>
    </rPh>
    <rPh sb="7" eb="8">
      <t>ブ</t>
    </rPh>
    <phoneticPr fontId="2"/>
  </si>
  <si>
    <t>団体（ジュニアの部）</t>
    <rPh sb="0" eb="2">
      <t>ダンタイ</t>
    </rPh>
    <rPh sb="8" eb="9">
      <t>ブ</t>
    </rPh>
    <phoneticPr fontId="2"/>
  </si>
  <si>
    <t>団体（ミックスの部）</t>
    <rPh sb="0" eb="2">
      <t>ダンタイ</t>
    </rPh>
    <rPh sb="8" eb="9">
      <t>ブ</t>
    </rPh>
    <phoneticPr fontId="2"/>
  </si>
  <si>
    <t>個人総合（中2～大4）</t>
    <rPh sb="0" eb="2">
      <t>コジン</t>
    </rPh>
    <rPh sb="2" eb="4">
      <t>ソウゴウ</t>
    </rPh>
    <rPh sb="5" eb="6">
      <t>チュウ</t>
    </rPh>
    <rPh sb="8" eb="9">
      <t>ダイ</t>
    </rPh>
    <phoneticPr fontId="2"/>
  </si>
  <si>
    <t>キッズ選手権</t>
    <rPh sb="3" eb="6">
      <t>センシュケン</t>
    </rPh>
    <phoneticPr fontId="2"/>
  </si>
  <si>
    <t>１部</t>
    <rPh sb="1" eb="2">
      <t>ブ</t>
    </rPh>
    <phoneticPr fontId="2"/>
  </si>
  <si>
    <t>２部</t>
    <rPh sb="1" eb="2">
      <t>ブ</t>
    </rPh>
    <phoneticPr fontId="2"/>
  </si>
  <si>
    <t>中学生の徒手の部</t>
    <rPh sb="0" eb="3">
      <t>チュウガクセイ</t>
    </rPh>
    <rPh sb="4" eb="6">
      <t>トシュ</t>
    </rPh>
    <rPh sb="7" eb="8">
      <t>ブ</t>
    </rPh>
    <phoneticPr fontId="2"/>
  </si>
  <si>
    <t>インディビジュアル１種目</t>
    <rPh sb="10" eb="12">
      <t>シュモク</t>
    </rPh>
    <phoneticPr fontId="2"/>
  </si>
  <si>
    <t>インディビジュアル２種目</t>
    <rPh sb="10" eb="12">
      <t>シュモク</t>
    </rPh>
    <phoneticPr fontId="2"/>
  </si>
  <si>
    <t>インディビジュアル３種目</t>
    <rPh sb="10" eb="12">
      <t>シュモク</t>
    </rPh>
    <phoneticPr fontId="2"/>
  </si>
  <si>
    <t>インディビジュアル４種目</t>
    <rPh sb="10" eb="12">
      <t>シュモク</t>
    </rPh>
    <phoneticPr fontId="2"/>
  </si>
  <si>
    <t>インディビジュアル５種目</t>
    <rPh sb="10" eb="12">
      <t>シュモク</t>
    </rPh>
    <phoneticPr fontId="2"/>
  </si>
  <si>
    <t>大会名および参加区分</t>
    <rPh sb="0" eb="3">
      <t>タイカイメイ</t>
    </rPh>
    <rPh sb="6" eb="8">
      <t>サンカ</t>
    </rPh>
    <rPh sb="8" eb="10">
      <t>クブン</t>
    </rPh>
    <phoneticPr fontId="2"/>
  </si>
  <si>
    <t>参加費合計</t>
    <rPh sb="0" eb="3">
      <t>サンカヒ</t>
    </rPh>
    <rPh sb="3" eb="5">
      <t>ゴウケイ</t>
    </rPh>
    <phoneticPr fontId="2"/>
  </si>
  <si>
    <t>大会参加費集計</t>
    <rPh sb="0" eb="2">
      <t>タイカイ</t>
    </rPh>
    <rPh sb="2" eb="5">
      <t>サンカヒ</t>
    </rPh>
    <rPh sb="5" eb="7">
      <t>シュウケイ</t>
    </rPh>
    <phoneticPr fontId="2"/>
  </si>
  <si>
    <t>非帯同負担金</t>
    <rPh sb="0" eb="3">
      <t>ヒタイドウ</t>
    </rPh>
    <rPh sb="3" eb="6">
      <t>フタンキン</t>
    </rPh>
    <phoneticPr fontId="2"/>
  </si>
  <si>
    <t>振込金額集計</t>
    <rPh sb="0" eb="2">
      <t>フリコミ</t>
    </rPh>
    <rPh sb="2" eb="4">
      <t>キンガク</t>
    </rPh>
    <rPh sb="4" eb="6">
      <t>シュウケイ</t>
    </rPh>
    <phoneticPr fontId="2"/>
  </si>
  <si>
    <t>金額</t>
    <rPh sb="0" eb="2">
      <t>キンガク</t>
    </rPh>
    <phoneticPr fontId="2"/>
  </si>
  <si>
    <t>振込金額集計表</t>
    <rPh sb="0" eb="2">
      <t>フリコミ</t>
    </rPh>
    <rPh sb="2" eb="4">
      <t>キンガク</t>
    </rPh>
    <rPh sb="4" eb="6">
      <t>シュウケイ</t>
    </rPh>
    <rPh sb="6" eb="7">
      <t>ヒョウ</t>
    </rPh>
    <phoneticPr fontId="2"/>
  </si>
  <si>
    <t>振込金額合計</t>
    <rPh sb="0" eb="2">
      <t>フリコミ</t>
    </rPh>
    <rPh sb="2" eb="4">
      <t>キンガク</t>
    </rPh>
    <rPh sb="4" eb="6">
      <t>ゴウケイ</t>
    </rPh>
    <phoneticPr fontId="2"/>
  </si>
  <si>
    <t>審判員非帯同負担金</t>
    <rPh sb="0" eb="3">
      <t>シンパンイン</t>
    </rPh>
    <rPh sb="3" eb="6">
      <t>ヒタイドウ</t>
    </rPh>
    <rPh sb="6" eb="9">
      <t>フタンキン</t>
    </rPh>
    <phoneticPr fontId="2"/>
  </si>
  <si>
    <t>振込先</t>
    <rPh sb="0" eb="2">
      <t>フリコミ</t>
    </rPh>
    <rPh sb="2" eb="3">
      <t>サキ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</si>
  <si>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</si>
  <si>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</si>
  <si>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</si>
  <si>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口座種別</t>
    <rPh sb="0" eb="2">
      <t>コウザ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</si>
  <si>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</si>
  <si>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名義カナ</t>
    <rPh sb="0" eb="2">
      <t>メイギ</t>
    </rPh>
    <phoneticPr fontId="2"/>
  </si>
  <si>
    <t>羽島支店（０１２）</t>
    <rPh sb="0" eb="2">
      <t>ハシマ</t>
    </rPh>
    <rPh sb="2" eb="4">
      <t>シテン</t>
    </rPh>
    <phoneticPr fontId="2"/>
  </si>
  <si>
    <t>大垣共立銀行（０１５２）</t>
    <rPh sb="0" eb="2">
      <t>オオガキ</t>
    </rPh>
    <rPh sb="2" eb="6">
      <t>キョウリツギンコウ</t>
    </rPh>
    <phoneticPr fontId="2"/>
  </si>
  <si>
    <t>普通預金</t>
    <rPh sb="0" eb="4">
      <t>フツウヨキン</t>
    </rPh>
    <phoneticPr fontId="2"/>
  </si>
  <si>
    <t>（特定）ＮＰＯ総合体操クラブ</t>
    <rPh sb="1" eb="3">
      <t>トクテイ</t>
    </rPh>
    <rPh sb="7" eb="11">
      <t>ソウゴウタイソウ</t>
    </rPh>
    <phoneticPr fontId="2"/>
  </si>
  <si>
    <t>トクヒ．エヌピーオーソウゴウタイソウクラブ</t>
    <phoneticPr fontId="2"/>
  </si>
  <si>
    <t>※振込手数料はご負担ください。</t>
    <rPh sb="1" eb="3">
      <t>フリコミ</t>
    </rPh>
    <rPh sb="3" eb="6">
      <t>テスウリョウ</t>
    </rPh>
    <rPh sb="8" eb="10">
      <t>フタン</t>
    </rPh>
    <phoneticPr fontId="2"/>
  </si>
  <si>
    <t>振込報告（連絡）</t>
    <rPh sb="0" eb="2">
      <t>フリコミ</t>
    </rPh>
    <rPh sb="2" eb="4">
      <t>ホウコク</t>
    </rPh>
    <rPh sb="5" eb="7">
      <t>レンラク</t>
    </rPh>
    <phoneticPr fontId="2"/>
  </si>
  <si>
    <t>下記に振込人名及び振込日をご連絡ください。</t>
    <rPh sb="0" eb="2">
      <t>カキ</t>
    </rPh>
    <rPh sb="3" eb="5">
      <t>フリコミ</t>
    </rPh>
    <rPh sb="5" eb="6">
      <t>ニン</t>
    </rPh>
    <rPh sb="6" eb="7">
      <t>メイ</t>
    </rPh>
    <rPh sb="7" eb="8">
      <t>オヨ</t>
    </rPh>
    <rPh sb="9" eb="11">
      <t>フリコミ</t>
    </rPh>
    <rPh sb="11" eb="12">
      <t>ビ</t>
    </rPh>
    <rPh sb="14" eb="16">
      <t>レンラク</t>
    </rPh>
    <phoneticPr fontId="2"/>
  </si>
  <si>
    <t>振込日</t>
    <rPh sb="0" eb="3">
      <t>フリコミビ</t>
    </rPh>
    <phoneticPr fontId="2"/>
  </si>
  <si>
    <t>月</t>
    <rPh sb="0" eb="1">
      <t>ガツ</t>
    </rPh>
    <phoneticPr fontId="2"/>
  </si>
  <si>
    <t>振込人名
(ｶﾅで記入)</t>
    <rPh sb="0" eb="3">
      <t>フリコミニン</t>
    </rPh>
    <rPh sb="3" eb="4">
      <t>メイ</t>
    </rPh>
    <rPh sb="9" eb="11">
      <t>キニュウ</t>
    </rPh>
    <phoneticPr fontId="2"/>
  </si>
  <si>
    <t>出来るだけ参加チーム名で振込ください</t>
    <rPh sb="0" eb="2">
      <t>デキ</t>
    </rPh>
    <rPh sb="5" eb="7">
      <t>サンカ</t>
    </rPh>
    <rPh sb="10" eb="11">
      <t>メイ</t>
    </rPh>
    <rPh sb="12" eb="14">
      <t>フリコミ</t>
    </rPh>
    <phoneticPr fontId="2"/>
  </si>
  <si>
    <t>登録費・大会参加費・非帯同負担金集計【振込金額集計表】</t>
    <rPh sb="0" eb="3">
      <t>トウロクヒ</t>
    </rPh>
    <rPh sb="4" eb="6">
      <t>タイカイ</t>
    </rPh>
    <rPh sb="6" eb="9">
      <t>サンカヒ</t>
    </rPh>
    <rPh sb="10" eb="13">
      <t>ヒタイドウ</t>
    </rPh>
    <rPh sb="13" eb="16">
      <t>フタンキン</t>
    </rPh>
    <rPh sb="16" eb="18">
      <t>シュウケイ</t>
    </rPh>
    <rPh sb="19" eb="21">
      <t>フリコミ</t>
    </rPh>
    <rPh sb="21" eb="23">
      <t>キンガク</t>
    </rPh>
    <rPh sb="23" eb="26">
      <t>シュウケイヒョウ</t>
    </rPh>
    <phoneticPr fontId="2"/>
  </si>
  <si>
    <t>■連盟登録■</t>
    <rPh sb="1" eb="3">
      <t>レンメイ</t>
    </rPh>
    <rPh sb="3" eb="5">
      <t>トウロク</t>
    </rPh>
    <phoneticPr fontId="2"/>
  </si>
  <si>
    <t>所属データ入力</t>
    <rPh sb="0" eb="2">
      <t>ショゾク</t>
    </rPh>
    <rPh sb="5" eb="7">
      <t>ニュウリョク</t>
    </rPh>
    <phoneticPr fontId="2"/>
  </si>
  <si>
    <t>指導者・選手登録</t>
    <rPh sb="0" eb="3">
      <t>シドウシャ</t>
    </rPh>
    <rPh sb="4" eb="6">
      <t>センシュ</t>
    </rPh>
    <rPh sb="6" eb="8">
      <t>トウロク</t>
    </rPh>
    <phoneticPr fontId="2"/>
  </si>
  <si>
    <t>■参加申込■</t>
    <rPh sb="1" eb="3">
      <t>サンカ</t>
    </rPh>
    <rPh sb="3" eb="5">
      <t>モウシコミ</t>
    </rPh>
    <phoneticPr fontId="2"/>
  </si>
  <si>
    <t>エントリー登録</t>
    <rPh sb="5" eb="7">
      <t>トウロク</t>
    </rPh>
    <phoneticPr fontId="2"/>
  </si>
  <si>
    <t>エントリー登録ページからも各参加申込シートにジャンプできます。</t>
    <rPh sb="5" eb="7">
      <t>トウロク</t>
    </rPh>
    <rPh sb="13" eb="14">
      <t>カク</t>
    </rPh>
    <rPh sb="14" eb="16">
      <t>サンカ</t>
    </rPh>
    <rPh sb="16" eb="18">
      <t>モウシコミ</t>
    </rPh>
    <phoneticPr fontId="2"/>
  </si>
  <si>
    <t>シニア</t>
    <phoneticPr fontId="2"/>
  </si>
  <si>
    <t>ジュニア</t>
    <phoneticPr fontId="2"/>
  </si>
  <si>
    <t>プロフェッショナルの部</t>
    <rPh sb="10" eb="11">
      <t>ブ</t>
    </rPh>
    <phoneticPr fontId="2"/>
  </si>
  <si>
    <t>マスターズ／パーティシィペイション</t>
    <phoneticPr fontId="2"/>
  </si>
  <si>
    <t>■帯同審判申込■</t>
    <rPh sb="1" eb="3">
      <t>タイドウ</t>
    </rPh>
    <rPh sb="3" eb="5">
      <t>シンパン</t>
    </rPh>
    <rPh sb="5" eb="7">
      <t>モウシコミ</t>
    </rPh>
    <phoneticPr fontId="2"/>
  </si>
  <si>
    <t>※最初に所属登録・指導者選手登録を行ってください。</t>
    <rPh sb="1" eb="3">
      <t>サイショ</t>
    </rPh>
    <rPh sb="4" eb="6">
      <t>ショゾク</t>
    </rPh>
    <rPh sb="6" eb="8">
      <t>トウロク</t>
    </rPh>
    <rPh sb="9" eb="12">
      <t>シドウシャ</t>
    </rPh>
    <rPh sb="12" eb="14">
      <t>センシュ</t>
    </rPh>
    <rPh sb="14" eb="16">
      <t>トウロク</t>
    </rPh>
    <rPh sb="17" eb="18">
      <t>オコナ</t>
    </rPh>
    <phoneticPr fontId="2"/>
  </si>
  <si>
    <t>第8回全日本男子新体操クラブ選手権大会・第31回全日本男子新体操社会人選手権大会</t>
    <rPh sb="0" eb="1">
      <t>ダイ</t>
    </rPh>
    <rPh sb="2" eb="3">
      <t>カイ</t>
    </rPh>
    <rPh sb="3" eb="6">
      <t>ゼンニホン</t>
    </rPh>
    <rPh sb="6" eb="8">
      <t>ダンシ</t>
    </rPh>
    <rPh sb="8" eb="11">
      <t>シンタイソウ</t>
    </rPh>
    <rPh sb="14" eb="17">
      <t>センシュケン</t>
    </rPh>
    <rPh sb="17" eb="19">
      <t>タイカイ</t>
    </rPh>
    <phoneticPr fontId="2"/>
  </si>
  <si>
    <t>2023マスターズＲＧレディース・2023グループコンテスト</t>
    <phoneticPr fontId="2"/>
  </si>
  <si>
    <t>登録・参加申込メインメニュー</t>
    <rPh sb="0" eb="2">
      <t>トウロク</t>
    </rPh>
    <rPh sb="3" eb="7">
      <t>サンカモウシコミ</t>
    </rPh>
    <phoneticPr fontId="2"/>
  </si>
  <si>
    <t>■登録費・参加費集計■</t>
    <rPh sb="1" eb="3">
      <t>トウロク</t>
    </rPh>
    <rPh sb="3" eb="4">
      <t>ヒ</t>
    </rPh>
    <rPh sb="5" eb="8">
      <t>サンカヒ</t>
    </rPh>
    <rPh sb="8" eb="10">
      <t>シュウケイ</t>
    </rPh>
    <phoneticPr fontId="2"/>
  </si>
  <si>
    <t>サブチームの出場の場合のチーム名（複数チーム出場の場合）</t>
    <phoneticPr fontId="2"/>
  </si>
  <si>
    <t>②</t>
    <phoneticPr fontId="2"/>
  </si>
  <si>
    <t>③</t>
    <phoneticPr fontId="2"/>
  </si>
  <si>
    <t>必ずご記入頂き報告してください</t>
    <rPh sb="0" eb="1">
      <t>カナラ</t>
    </rPh>
    <rPh sb="3" eb="5">
      <t>キニュウ</t>
    </rPh>
    <rPh sb="5" eb="6">
      <t>イタダ</t>
    </rPh>
    <rPh sb="7" eb="9">
      <t>ホウコク</t>
    </rPh>
    <phoneticPr fontId="2"/>
  </si>
  <si>
    <t>コンテスト</t>
    <phoneticPr fontId="2"/>
  </si>
  <si>
    <t>帯同申込</t>
    <rPh sb="0" eb="2">
      <t>タイドウ</t>
    </rPh>
    <rPh sb="2" eb="4">
      <t>モウシコミ</t>
    </rPh>
    <phoneticPr fontId="2"/>
  </si>
  <si>
    <t>メイン</t>
    <phoneticPr fontId="2"/>
  </si>
  <si>
    <t>サブチームの出場の場合のチーム名（複数チーム出場の場合）</t>
    <rPh sb="0" eb="28">
      <t>シュツジョウバアイメイフクスウシュツジョウバアイ</t>
    </rPh>
    <phoneticPr fontId="2"/>
  </si>
  <si>
    <t>　メイン</t>
    <phoneticPr fontId="2"/>
  </si>
  <si>
    <t>中学生徒手の部</t>
    <rPh sb="0" eb="3">
      <t>チュウガクセイ</t>
    </rPh>
    <rPh sb="3" eb="5">
      <t>トシュ</t>
    </rPh>
    <rPh sb="6" eb="7">
      <t>ブ</t>
    </rPh>
    <phoneticPr fontId="2"/>
  </si>
  <si>
    <r>
      <t xml:space="preserve">フリガナ
</t>
    </r>
    <r>
      <rPr>
        <sz val="8"/>
        <color theme="1"/>
        <rFont val="游ゴシック"/>
        <family val="3"/>
        <charset val="128"/>
        <scheme val="minor"/>
      </rPr>
      <t>※性と名の間にスペース</t>
    </r>
    <rPh sb="6" eb="7">
      <t>セイ</t>
    </rPh>
    <rPh sb="8" eb="9">
      <t>メイ</t>
    </rPh>
    <rPh sb="10" eb="11">
      <t>アイダ</t>
    </rPh>
    <phoneticPr fontId="2"/>
  </si>
  <si>
    <t>団体ミックス</t>
    <rPh sb="0" eb="2">
      <t>ダンタイ</t>
    </rPh>
    <phoneticPr fontId="2"/>
  </si>
  <si>
    <t>エントリーなし</t>
    <phoneticPr fontId="2"/>
  </si>
  <si>
    <t>ーなしで入力</t>
    <rPh sb="4" eb="6">
      <t>ニュウリョク</t>
    </rPh>
    <phoneticPr fontId="2"/>
  </si>
  <si>
    <t>性と名の間にスペース</t>
    <rPh sb="0" eb="1">
      <t>セイ</t>
    </rPh>
    <rPh sb="2" eb="3">
      <t>メイ</t>
    </rPh>
    <rPh sb="4" eb="5">
      <t>アイダ</t>
    </rPh>
    <phoneticPr fontId="2"/>
  </si>
  <si>
    <t>所属チーム名／②又は③の表記になります。</t>
    <rPh sb="0" eb="2">
      <t>ショゾク</t>
    </rPh>
    <rPh sb="5" eb="6">
      <t>メイ</t>
    </rPh>
    <rPh sb="8" eb="9">
      <t>マタ</t>
    </rPh>
    <rPh sb="12" eb="14">
      <t>ヒョウキ</t>
    </rPh>
    <phoneticPr fontId="2"/>
  </si>
  <si>
    <t>所属チーム名／②又は③の表記になります。</t>
    <phoneticPr fontId="2"/>
  </si>
  <si>
    <t>所属チーム名／②の表記になります。</t>
    <phoneticPr fontId="2"/>
  </si>
  <si>
    <t>所属チーム名／③の表記になります。</t>
    <phoneticPr fontId="2"/>
  </si>
  <si>
    <t>メインメニュー</t>
    <phoneticPr fontId="2"/>
  </si>
  <si>
    <t>エントリー</t>
    <phoneticPr fontId="2"/>
  </si>
  <si>
    <t>エントリーなし</t>
  </si>
  <si>
    <t>帯同審判は男女ともエントリーの場合にはそれぞれ１名お願いします。帯同しない（できない）場合は帯同の可否欄に”しません”を選択してください。ただし、男子のみエントリーの場合は女子欄は空白もしくは”エントリーなし”を入力してください。反対も同様です。グループコンテストのみエントリーの場合は男女とも”エントリーなし”もしくは「空欄」です。</t>
    <rPh sb="0" eb="2">
      <t>タイドウ</t>
    </rPh>
    <rPh sb="2" eb="4">
      <t>シンパン</t>
    </rPh>
    <rPh sb="5" eb="7">
      <t>ダンジョ</t>
    </rPh>
    <rPh sb="15" eb="17">
      <t>バアイ</t>
    </rPh>
    <rPh sb="24" eb="25">
      <t>メイ</t>
    </rPh>
    <rPh sb="26" eb="27">
      <t>ネガ</t>
    </rPh>
    <rPh sb="32" eb="34">
      <t>タイドウ</t>
    </rPh>
    <rPh sb="43" eb="45">
      <t>バアイ</t>
    </rPh>
    <rPh sb="46" eb="48">
      <t>タイドウ</t>
    </rPh>
    <rPh sb="49" eb="51">
      <t>カヒ</t>
    </rPh>
    <rPh sb="51" eb="52">
      <t>ラン</t>
    </rPh>
    <rPh sb="60" eb="62">
      <t>センタク</t>
    </rPh>
    <rPh sb="88" eb="89">
      <t>ラン</t>
    </rPh>
    <rPh sb="115" eb="117">
      <t>ハンタイ</t>
    </rPh>
    <rPh sb="118" eb="120">
      <t>ドウヨウ</t>
    </rPh>
    <rPh sb="140" eb="142">
      <t>バアイ</t>
    </rPh>
    <rPh sb="143" eb="145">
      <t>ダンジョ</t>
    </rPh>
    <rPh sb="161" eb="163">
      <t>クウラン</t>
    </rPh>
    <phoneticPr fontId="2"/>
  </si>
  <si>
    <t>カテ　１</t>
    <phoneticPr fontId="2"/>
  </si>
  <si>
    <t>カテ　２</t>
  </si>
  <si>
    <t>カテ　３</t>
  </si>
  <si>
    <t>3種</t>
    <rPh sb="1" eb="2">
      <t>シュ</t>
    </rPh>
    <phoneticPr fontId="2"/>
  </si>
  <si>
    <t>２０２４新体操フェスタ岐阜</t>
    <rPh sb="4" eb="7">
      <t>シンタイソウ</t>
    </rPh>
    <rPh sb="11" eb="13">
      <t>ギフ</t>
    </rPh>
    <phoneticPr fontId="2"/>
  </si>
  <si>
    <t>個人予選のみ（中2～大4）</t>
    <rPh sb="0" eb="2">
      <t>コジン</t>
    </rPh>
    <rPh sb="2" eb="4">
      <t>ヨセン</t>
    </rPh>
    <rPh sb="7" eb="8">
      <t>チュウ</t>
    </rPh>
    <rPh sb="10" eb="11">
      <t>ダイ</t>
    </rPh>
    <phoneticPr fontId="2"/>
  </si>
  <si>
    <t>リボン５</t>
    <phoneticPr fontId="2"/>
  </si>
  <si>
    <t>フープ２・ボール３</t>
    <phoneticPr fontId="2"/>
  </si>
  <si>
    <t>個人予選のみ</t>
    <rPh sb="0" eb="2">
      <t>コジン</t>
    </rPh>
    <rPh sb="2" eb="4">
      <t>ヨセン</t>
    </rPh>
    <phoneticPr fontId="2"/>
  </si>
  <si>
    <t>【個人予選のみ】</t>
    <rPh sb="1" eb="3">
      <t>コジン</t>
    </rPh>
    <rPh sb="3" eb="5">
      <t>ヨセn</t>
    </rPh>
    <phoneticPr fontId="2"/>
  </si>
  <si>
    <t>個人予選のみ</t>
    <rPh sb="0" eb="2">
      <t>コジンソウゴウ</t>
    </rPh>
    <rPh sb="2" eb="4">
      <t>ヨセn</t>
    </rPh>
    <phoneticPr fontId="2"/>
  </si>
  <si>
    <t>しません（①個人競技１名以上又はキッズ選手権１名以下の出場チーム）</t>
    <rPh sb="6" eb="10">
      <t>コジンキョウギ</t>
    </rPh>
    <rPh sb="11" eb="12">
      <t>メイ</t>
    </rPh>
    <rPh sb="12" eb="14">
      <t>イジョウ</t>
    </rPh>
    <rPh sb="14" eb="15">
      <t>マタ</t>
    </rPh>
    <rPh sb="19" eb="22">
      <t>センシュケン</t>
    </rPh>
    <rPh sb="23" eb="24">
      <t>メイ</t>
    </rPh>
    <rPh sb="24" eb="26">
      <t>イカ</t>
    </rPh>
    <rPh sb="27" eb="29">
      <t>sy</t>
    </rPh>
    <phoneticPr fontId="2"/>
  </si>
  <si>
    <t>しません（②個人競技２～３名又は個人競技１名とキッズ選手権への出場チーム）</t>
    <rPh sb="6" eb="8">
      <t>コジン</t>
    </rPh>
    <rPh sb="8" eb="10">
      <t>キョウギ</t>
    </rPh>
    <rPh sb="13" eb="14">
      <t>メイ</t>
    </rPh>
    <rPh sb="14" eb="15">
      <t>マタ</t>
    </rPh>
    <rPh sb="16" eb="18">
      <t>コジン</t>
    </rPh>
    <rPh sb="18" eb="20">
      <t>キョウギ</t>
    </rPh>
    <rPh sb="21" eb="22">
      <t>メイ</t>
    </rPh>
    <rPh sb="26" eb="29">
      <t>センシュケン</t>
    </rPh>
    <rPh sb="31" eb="33">
      <t>シュツジョウ</t>
    </rPh>
    <phoneticPr fontId="2"/>
  </si>
  <si>
    <t>しません（③個人競技４名以上又は団体への出場チーム）</t>
    <rPh sb="6" eb="10">
      <t>コジンキョウギ</t>
    </rPh>
    <rPh sb="11" eb="12">
      <t>メイ</t>
    </rPh>
    <rPh sb="12" eb="14">
      <t>イジョウ</t>
    </rPh>
    <rPh sb="14" eb="15">
      <t>マタ</t>
    </rPh>
    <rPh sb="16" eb="18">
      <t>ダンタイ</t>
    </rPh>
    <rPh sb="20" eb="22">
      <t>シュツジョウ</t>
    </rPh>
    <phoneticPr fontId="2"/>
  </si>
  <si>
    <t>しません（④個人競技１名以上と団体への出場チーム）</t>
    <rPh sb="6" eb="10">
      <t>コジンキョウギ</t>
    </rPh>
    <rPh sb="11" eb="12">
      <t>メイ</t>
    </rPh>
    <rPh sb="12" eb="14">
      <t>イジョウ</t>
    </rPh>
    <rPh sb="15" eb="17">
      <t>ダンタイ</t>
    </rPh>
    <rPh sb="19" eb="21">
      <t>シュツジョウ</t>
    </rPh>
    <phoneticPr fontId="2"/>
  </si>
  <si>
    <t>します（すべての条件に当てはまっています）</t>
    <rPh sb="8" eb="10">
      <t>ジョウケン</t>
    </rPh>
    <rPh sb="11" eb="1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</si>
</sst>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¥-411]#,##0_);\([$¥-411]#,##0\)"/>
  </numFmts>
  <fonts count="5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rgb="FFFF0000"/>
      <name val="游ゴシック"/>
      <family val="2"/>
      <charset val="128"/>
      <scheme val="minor"/>
    </font>
    <font>
      <sz val="6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3F3F3F"/>
      <name val="Arial"/>
      <family val="2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rgb="FF3F3F3F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FF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4"/>
      <color rgb="FFFFFF00"/>
      <name val="游ゴシック"/>
      <family val="3"/>
      <charset val="128"/>
      <scheme val="minor"/>
    </font>
    <font>
      <b/>
      <u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4" tint="-0.249977111117893"/>
      <name val="游ゴシック"/>
      <family val="3"/>
      <charset val="128"/>
      <scheme val="minor"/>
    </font>
    <font>
      <u/>
      <sz val="11"/>
      <color theme="4" tint="-0.249977111117893"/>
      <name val="游ゴシック"/>
      <family val="3"/>
      <charset val="128"/>
      <scheme val="minor"/>
    </font>
    <font>
      <sz val="11"/>
      <color theme="4" tint="-0.249977111117893"/>
      <name val="游ゴシック"/>
      <family val="2"/>
      <charset val="128"/>
      <scheme val="minor"/>
    </font>
    <font>
      <sz val="12"/>
      <color theme="4" tint="-0.249977111117893"/>
      <name val="游ゴシック"/>
      <family val="2"/>
      <charset val="128"/>
      <scheme val="minor"/>
    </font>
    <font>
      <sz val="10"/>
      <color theme="4" tint="-0.249977111117893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0"/>
      <name val="游ゴシック"/>
      <family val="2"/>
      <charset val="128"/>
      <scheme val="minor"/>
    </font>
    <font>
      <u/>
      <sz val="11"/>
      <color theme="0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3" borderId="12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shrinkToFit="1"/>
    </xf>
    <xf numFmtId="38" fontId="0" fillId="0" borderId="0" xfId="1" applyFont="1" applyAlignment="1">
      <alignment horizontal="center" vertical="center"/>
    </xf>
    <xf numFmtId="0" fontId="0" fillId="0" borderId="23" xfId="0" applyBorder="1">
      <alignment vertical="center"/>
    </xf>
    <xf numFmtId="38" fontId="0" fillId="0" borderId="24" xfId="1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 applyAlignment="1"/>
    <xf numFmtId="0" fontId="20" fillId="0" borderId="0" xfId="0" applyFont="1" applyAlignment="1">
      <alignment horizontal="center" vertical="center"/>
    </xf>
    <xf numFmtId="0" fontId="22" fillId="0" borderId="0" xfId="0" applyFont="1" applyAlignment="1"/>
    <xf numFmtId="14" fontId="22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12" xfId="0" applyBorder="1">
      <alignment vertical="center"/>
    </xf>
    <xf numFmtId="0" fontId="0" fillId="0" borderId="0" xfId="0" applyAlignment="1">
      <alignment vertical="top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38" fontId="0" fillId="3" borderId="14" xfId="1" applyFont="1" applyFill="1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42" xfId="1" applyFont="1" applyBorder="1" applyAlignment="1">
      <alignment vertical="center"/>
    </xf>
    <xf numFmtId="38" fontId="0" fillId="0" borderId="4" xfId="1" applyFont="1" applyBorder="1" applyAlignment="1">
      <alignment horizontal="left" vertical="center"/>
    </xf>
    <xf numFmtId="38" fontId="0" fillId="0" borderId="43" xfId="1" applyFont="1" applyBorder="1" applyAlignment="1">
      <alignment horizontal="left" vertical="center"/>
    </xf>
    <xf numFmtId="38" fontId="0" fillId="0" borderId="26" xfId="1" applyFont="1" applyBorder="1" applyAlignment="1">
      <alignment vertical="center"/>
    </xf>
    <xf numFmtId="38" fontId="0" fillId="0" borderId="3" xfId="1" applyFont="1" applyBorder="1">
      <alignment vertical="center"/>
    </xf>
    <xf numFmtId="38" fontId="0" fillId="0" borderId="5" xfId="1" applyFont="1" applyBorder="1">
      <alignment vertical="center"/>
    </xf>
    <xf numFmtId="0" fontId="27" fillId="0" borderId="0" xfId="0" applyFont="1">
      <alignment vertical="center"/>
    </xf>
    <xf numFmtId="38" fontId="16" fillId="0" borderId="0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8" fontId="0" fillId="0" borderId="4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43" xfId="1" applyFont="1" applyBorder="1">
      <alignment vertical="center"/>
    </xf>
    <xf numFmtId="0" fontId="10" fillId="0" borderId="0" xfId="0" applyFont="1">
      <alignment vertical="center"/>
    </xf>
    <xf numFmtId="0" fontId="36" fillId="0" borderId="16" xfId="0" applyFont="1" applyBorder="1">
      <alignment vertical="center"/>
    </xf>
    <xf numFmtId="0" fontId="36" fillId="0" borderId="18" xfId="0" applyFont="1" applyBorder="1">
      <alignment vertical="center"/>
    </xf>
    <xf numFmtId="0" fontId="36" fillId="0" borderId="17" xfId="0" applyFont="1" applyBorder="1">
      <alignment vertical="center"/>
    </xf>
    <xf numFmtId="177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/>
    <xf numFmtId="0" fontId="25" fillId="0" borderId="39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7" fillId="0" borderId="18" xfId="0" applyFont="1" applyBorder="1">
      <alignment vertical="center"/>
    </xf>
    <xf numFmtId="0" fontId="0" fillId="11" borderId="0" xfId="0" applyFill="1">
      <alignment vertical="center"/>
    </xf>
    <xf numFmtId="0" fontId="39" fillId="6" borderId="1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top" shrinkToFit="1"/>
    </xf>
    <xf numFmtId="0" fontId="0" fillId="0" borderId="9" xfId="0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32" fillId="0" borderId="0" xfId="0" applyFont="1">
      <alignment vertical="center"/>
    </xf>
    <xf numFmtId="0" fontId="49" fillId="0" borderId="0" xfId="0" applyFont="1" applyAlignment="1">
      <alignment vertical="center" shrinkToFit="1"/>
    </xf>
    <xf numFmtId="0" fontId="0" fillId="2" borderId="20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41" fillId="13" borderId="7" xfId="0" applyFont="1" applyFill="1" applyBorder="1" applyAlignment="1">
      <alignment horizontal="center" vertical="center"/>
    </xf>
    <xf numFmtId="0" fontId="41" fillId="13" borderId="8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/>
    </xf>
    <xf numFmtId="0" fontId="41" fillId="13" borderId="19" xfId="0" applyFont="1" applyFill="1" applyBorder="1" applyAlignment="1">
      <alignment horizontal="center" vertical="center"/>
    </xf>
    <xf numFmtId="0" fontId="43" fillId="13" borderId="7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/>
    </xf>
    <xf numFmtId="0" fontId="50" fillId="6" borderId="0" xfId="2" applyFont="1" applyFill="1" applyAlignment="1">
      <alignment horizontal="center" vertical="center" shrinkToFit="1"/>
    </xf>
    <xf numFmtId="0" fontId="43" fillId="0" borderId="7" xfId="0" applyFont="1" applyBorder="1" applyProtection="1">
      <alignment vertical="center"/>
      <protection locked="0"/>
    </xf>
    <xf numFmtId="0" fontId="41" fillId="0" borderId="10" xfId="0" applyFont="1" applyBorder="1" applyProtection="1">
      <alignment vertical="center"/>
      <protection locked="0"/>
    </xf>
    <xf numFmtId="0" fontId="43" fillId="0" borderId="1" xfId="0" applyFont="1" applyBorder="1" applyProtection="1">
      <alignment vertical="center"/>
      <protection locked="0"/>
    </xf>
    <xf numFmtId="0" fontId="43" fillId="0" borderId="21" xfId="0" applyFont="1" applyBorder="1" applyProtection="1">
      <alignment vertical="center"/>
      <protection locked="0"/>
    </xf>
    <xf numFmtId="0" fontId="41" fillId="0" borderId="1" xfId="0" applyFont="1" applyBorder="1" applyProtection="1">
      <alignment vertical="center"/>
      <protection locked="0"/>
    </xf>
    <xf numFmtId="0" fontId="41" fillId="0" borderId="44" xfId="0" applyFont="1" applyBorder="1" applyProtection="1">
      <alignment vertical="center"/>
      <protection locked="0"/>
    </xf>
    <xf numFmtId="0" fontId="41" fillId="0" borderId="7" xfId="0" applyFont="1" applyBorder="1" applyProtection="1">
      <alignment vertical="center"/>
      <protection locked="0"/>
    </xf>
    <xf numFmtId="0" fontId="43" fillId="0" borderId="10" xfId="0" applyFont="1" applyBorder="1" applyProtection="1">
      <alignment vertical="center"/>
      <protection locked="0"/>
    </xf>
    <xf numFmtId="0" fontId="43" fillId="0" borderId="3" xfId="0" applyFont="1" applyBorder="1" applyProtection="1">
      <alignment vertical="center"/>
      <protection locked="0"/>
    </xf>
    <xf numFmtId="0" fontId="43" fillId="0" borderId="26" xfId="0" applyFont="1" applyBorder="1" applyProtection="1">
      <alignment vertical="center"/>
      <protection locked="0"/>
    </xf>
    <xf numFmtId="0" fontId="41" fillId="13" borderId="28" xfId="0" applyFont="1" applyFill="1" applyBorder="1" applyAlignment="1">
      <alignment horizontal="center" vertical="center"/>
    </xf>
    <xf numFmtId="0" fontId="41" fillId="13" borderId="4" xfId="0" applyFont="1" applyFill="1" applyBorder="1" applyAlignment="1">
      <alignment horizontal="center" vertical="center"/>
    </xf>
    <xf numFmtId="0" fontId="41" fillId="0" borderId="4" xfId="0" applyFont="1" applyBorder="1" applyAlignment="1" applyProtection="1">
      <alignment horizontal="center" vertical="center"/>
      <protection locked="0"/>
    </xf>
    <xf numFmtId="0" fontId="41" fillId="0" borderId="37" xfId="0" applyFont="1" applyBorder="1" applyAlignment="1" applyProtection="1">
      <alignment horizontal="center" vertical="center"/>
      <protection locked="0"/>
    </xf>
    <xf numFmtId="0" fontId="0" fillId="2" borderId="55" xfId="0" applyFill="1" applyBorder="1" applyAlignment="1">
      <alignment horizontal="center" vertical="center"/>
    </xf>
    <xf numFmtId="0" fontId="43" fillId="0" borderId="35" xfId="0" applyFont="1" applyBorder="1" applyProtection="1">
      <alignment vertical="center"/>
      <protection locked="0"/>
    </xf>
    <xf numFmtId="0" fontId="41" fillId="0" borderId="8" xfId="0" applyFont="1" applyBorder="1">
      <alignment vertical="center"/>
    </xf>
    <xf numFmtId="0" fontId="41" fillId="0" borderId="19" xfId="0" applyFont="1" applyBorder="1">
      <alignment vertical="center"/>
    </xf>
    <xf numFmtId="0" fontId="41" fillId="0" borderId="11" xfId="0" applyFont="1" applyBorder="1">
      <alignment vertical="center"/>
    </xf>
    <xf numFmtId="0" fontId="43" fillId="0" borderId="22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39" fillId="10" borderId="0" xfId="2" applyFont="1" applyFill="1" applyAlignment="1">
      <alignment horizontal="center" vertical="center"/>
    </xf>
    <xf numFmtId="0" fontId="40" fillId="7" borderId="0" xfId="2" applyFont="1" applyFill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39" fillId="8" borderId="0" xfId="2" applyFont="1" applyFill="1" applyAlignment="1">
      <alignment horizontal="center" vertical="center"/>
    </xf>
    <xf numFmtId="0" fontId="40" fillId="7" borderId="0" xfId="2" applyFont="1" applyFill="1" applyAlignment="1">
      <alignment horizontal="center" vertical="center" shrinkToFit="1"/>
    </xf>
    <xf numFmtId="0" fontId="0" fillId="0" borderId="0" xfId="0" applyAlignment="1">
      <alignment horizontal="left"/>
    </xf>
    <xf numFmtId="0" fontId="39" fillId="9" borderId="0" xfId="2" applyFont="1" applyFill="1" applyAlignment="1">
      <alignment horizontal="center" vertic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3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9" fillId="6" borderId="0" xfId="2" applyFont="1" applyFill="1" applyAlignment="1">
      <alignment horizontal="center" vertical="center"/>
    </xf>
    <xf numFmtId="0" fontId="42" fillId="0" borderId="10" xfId="2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41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9" fontId="41" fillId="0" borderId="3" xfId="0" applyNumberFormat="1" applyFont="1" applyBorder="1" applyAlignment="1" applyProtection="1">
      <alignment horizontal="center" vertical="center"/>
      <protection locked="0"/>
    </xf>
    <xf numFmtId="49" fontId="41" fillId="0" borderId="2" xfId="0" applyNumberFormat="1" applyFont="1" applyBorder="1" applyAlignment="1" applyProtection="1">
      <alignment horizontal="center" vertical="center"/>
      <protection locked="0"/>
    </xf>
    <xf numFmtId="49" fontId="41" fillId="0" borderId="4" xfId="0" applyNumberFormat="1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horizontal="center" vertical="center"/>
    </xf>
    <xf numFmtId="176" fontId="41" fillId="0" borderId="13" xfId="0" applyNumberFormat="1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left" vertical="center"/>
      <protection locked="0"/>
    </xf>
    <xf numFmtId="0" fontId="41" fillId="0" borderId="14" xfId="0" applyFont="1" applyBorder="1" applyAlignment="1" applyProtection="1">
      <alignment horizontal="left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49" fontId="41" fillId="0" borderId="26" xfId="0" applyNumberFormat="1" applyFont="1" applyBorder="1" applyAlignment="1" applyProtection="1">
      <alignment horizontal="center" vertical="center"/>
      <protection locked="0"/>
    </xf>
    <xf numFmtId="49" fontId="41" fillId="0" borderId="27" xfId="0" applyNumberFormat="1" applyFont="1" applyBorder="1" applyAlignment="1" applyProtection="1">
      <alignment horizontal="center" vertical="center"/>
      <protection locked="0"/>
    </xf>
    <xf numFmtId="49" fontId="41" fillId="0" borderId="28" xfId="0" applyNumberFormat="1" applyFont="1" applyBorder="1" applyAlignment="1" applyProtection="1">
      <alignment horizontal="center" vertical="center"/>
      <protection locked="0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>
      <alignment horizontal="left" vertical="top"/>
    </xf>
    <xf numFmtId="0" fontId="41" fillId="0" borderId="7" xfId="0" applyFont="1" applyBorder="1" applyAlignment="1" applyProtection="1">
      <alignment horizontal="left" vertical="center"/>
      <protection locked="0"/>
    </xf>
    <xf numFmtId="0" fontId="41" fillId="0" borderId="8" xfId="0" applyFont="1" applyBorder="1" applyAlignment="1" applyProtection="1">
      <alignment horizontal="left" vertical="center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176" fontId="41" fillId="0" borderId="1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0" fillId="6" borderId="0" xfId="2" applyFont="1" applyFill="1" applyAlignment="1">
      <alignment horizontal="center" vertical="center" shrinkToFit="1"/>
    </xf>
    <xf numFmtId="0" fontId="51" fillId="6" borderId="0" xfId="2" applyFont="1" applyFill="1" applyAlignment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39" fillId="6" borderId="16" xfId="2" applyFont="1" applyFill="1" applyBorder="1" applyAlignment="1">
      <alignment horizontal="center" vertical="center"/>
    </xf>
    <xf numFmtId="0" fontId="39" fillId="6" borderId="17" xfId="2" applyFont="1" applyFill="1" applyBorder="1" applyAlignment="1">
      <alignment horizontal="center" vertical="center"/>
    </xf>
    <xf numFmtId="0" fontId="39" fillId="6" borderId="18" xfId="2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21" fillId="0" borderId="32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17" fillId="0" borderId="0" xfId="0" applyFont="1" applyAlignment="1">
      <alignment horizontal="left" vertical="center" shrinkToFit="1"/>
    </xf>
    <xf numFmtId="0" fontId="41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50" fillId="6" borderId="0" xfId="2" applyFont="1" applyFill="1" applyAlignment="1">
      <alignment horizontal="center" vertical="center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41" fillId="0" borderId="19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3" fillId="0" borderId="3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3" fillId="12" borderId="13" xfId="0" applyFont="1" applyFill="1" applyBorder="1" applyAlignment="1" applyProtection="1">
      <alignment horizontal="center" vertical="center"/>
      <protection locked="0"/>
    </xf>
    <xf numFmtId="0" fontId="43" fillId="12" borderId="14" xfId="0" applyFont="1" applyFill="1" applyBorder="1" applyAlignment="1" applyProtection="1">
      <alignment horizontal="center" vertical="center"/>
      <protection locked="0"/>
    </xf>
    <xf numFmtId="0" fontId="43" fillId="12" borderId="24" xfId="0" applyFont="1" applyFill="1" applyBorder="1" applyAlignment="1" applyProtection="1">
      <alignment horizontal="center" vertical="center"/>
      <protection locked="0"/>
    </xf>
    <xf numFmtId="0" fontId="43" fillId="12" borderId="31" xfId="0" applyFont="1" applyFill="1" applyBorder="1" applyAlignment="1" applyProtection="1">
      <alignment horizontal="center" vertical="center"/>
      <protection locked="0"/>
    </xf>
    <xf numFmtId="0" fontId="43" fillId="12" borderId="23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1" fillId="13" borderId="7" xfId="0" applyFont="1" applyFill="1" applyBorder="1" applyAlignment="1">
      <alignment horizontal="center" vertical="center"/>
    </xf>
    <xf numFmtId="0" fontId="41" fillId="13" borderId="8" xfId="0" applyFont="1" applyFill="1" applyBorder="1" applyAlignment="1">
      <alignment horizontal="center" vertical="center"/>
    </xf>
    <xf numFmtId="0" fontId="41" fillId="13" borderId="6" xfId="0" applyFont="1" applyFill="1" applyBorder="1" applyAlignment="1">
      <alignment horizontal="center" vertical="center"/>
    </xf>
    <xf numFmtId="0" fontId="41" fillId="13" borderId="15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/>
    </xf>
    <xf numFmtId="0" fontId="41" fillId="1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26" fillId="7" borderId="0" xfId="0" applyFont="1" applyFill="1" applyAlignment="1">
      <alignment horizontal="right" vertical="center"/>
    </xf>
    <xf numFmtId="0" fontId="41" fillId="0" borderId="11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3" fillId="13" borderId="7" xfId="0" applyFont="1" applyFill="1" applyBorder="1" applyAlignment="1">
      <alignment horizontal="center" vertical="center"/>
    </xf>
    <xf numFmtId="0" fontId="43" fillId="13" borderId="8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/>
    </xf>
    <xf numFmtId="0" fontId="43" fillId="13" borderId="19" xfId="0" applyFont="1" applyFill="1" applyBorder="1" applyAlignment="1">
      <alignment horizontal="center" vertical="center"/>
    </xf>
    <xf numFmtId="0" fontId="43" fillId="13" borderId="6" xfId="0" applyFont="1" applyFill="1" applyBorder="1" applyAlignment="1">
      <alignment horizontal="center" vertical="center"/>
    </xf>
    <xf numFmtId="0" fontId="43" fillId="13" borderId="15" xfId="0" applyFont="1" applyFill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32" fillId="0" borderId="0" xfId="0" applyFont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41" fillId="0" borderId="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23" xfId="0" applyFont="1" applyBorder="1" applyAlignment="1" applyProtection="1">
      <alignment horizontal="center" vertical="center"/>
      <protection locked="0"/>
    </xf>
    <xf numFmtId="0" fontId="45" fillId="0" borderId="24" xfId="0" applyFont="1" applyBorder="1" applyAlignment="1" applyProtection="1">
      <alignment horizontal="center" vertical="center"/>
      <protection locked="0"/>
    </xf>
    <xf numFmtId="0" fontId="45" fillId="0" borderId="23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0" fillId="0" borderId="0" xfId="0" applyAlignment="1">
      <alignment horizontal="left" vertical="center" shrinkToFit="1"/>
    </xf>
    <xf numFmtId="0" fontId="0" fillId="0" borderId="34" xfId="0" applyBorder="1" applyAlignment="1">
      <alignment horizontal="center" vertical="center"/>
    </xf>
    <xf numFmtId="0" fontId="45" fillId="0" borderId="53" xfId="0" applyFont="1" applyBorder="1" applyAlignment="1" applyProtection="1">
      <alignment horizontal="center" vertical="center"/>
      <protection locked="0"/>
    </xf>
    <xf numFmtId="0" fontId="45" fillId="0" borderId="54" xfId="0" applyFont="1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5" fillId="0" borderId="39" xfId="0" applyFont="1" applyBorder="1" applyAlignment="1" applyProtection="1">
      <alignment horizontal="center" vertical="center"/>
      <protection locked="0"/>
    </xf>
    <xf numFmtId="0" fontId="0" fillId="3" borderId="38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56" xfId="0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45" fillId="0" borderId="21" xfId="0" applyFont="1" applyBorder="1" applyAlignment="1" applyProtection="1">
      <alignment horizontal="center" vertical="center"/>
      <protection locked="0"/>
    </xf>
    <xf numFmtId="0" fontId="45" fillId="0" borderId="22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top"/>
    </xf>
    <xf numFmtId="0" fontId="46" fillId="0" borderId="0" xfId="0" applyFont="1" applyAlignment="1">
      <alignment horizontal="left" vertical="center" wrapText="1" shrinkToFit="1"/>
    </xf>
    <xf numFmtId="0" fontId="46" fillId="0" borderId="0" xfId="0" applyFont="1" applyAlignment="1">
      <alignment horizontal="left" vertical="center" shrinkToFit="1"/>
    </xf>
    <xf numFmtId="0" fontId="12" fillId="0" borderId="39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38" fontId="29" fillId="0" borderId="7" xfId="0" applyNumberFormat="1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29" fillId="0" borderId="26" xfId="0" applyFont="1" applyBorder="1" applyAlignment="1">
      <alignment horizontal="right" vertical="center"/>
    </xf>
    <xf numFmtId="0" fontId="29" fillId="0" borderId="10" xfId="0" applyFont="1" applyBorder="1" applyAlignment="1">
      <alignment horizontal="right" vertical="center"/>
    </xf>
    <xf numFmtId="0" fontId="29" fillId="0" borderId="35" xfId="0" applyFont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5" fillId="0" borderId="39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25" fillId="4" borderId="44" xfId="0" applyFont="1" applyFill="1" applyBorder="1" applyAlignment="1">
      <alignment horizontal="center" vertical="center" shrinkToFit="1"/>
    </xf>
    <xf numFmtId="0" fontId="25" fillId="4" borderId="45" xfId="0" applyFont="1" applyFill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8" fontId="0" fillId="0" borderId="41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ont>
        <u val="none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785E-108D-47CE-83AC-2A81AC21F988}">
  <sheetPr codeName="Sheet1">
    <tabColor theme="1"/>
  </sheetPr>
  <dimension ref="A1:S28"/>
  <sheetViews>
    <sheetView showGridLines="0" showRowColHeaders="0" topLeftCell="A13" zoomScaleNormal="100" workbookViewId="0">
      <selection activeCell="K31" sqref="K31"/>
    </sheetView>
  </sheetViews>
  <sheetFormatPr defaultColWidth="8.796875" defaultRowHeight="18" x14ac:dyDescent="0.45"/>
  <cols>
    <col min="1" max="6" width="3.69921875" customWidth="1"/>
    <col min="7" max="7" width="2.19921875" customWidth="1"/>
    <col min="8" max="32" width="3.69921875" customWidth="1"/>
  </cols>
  <sheetData>
    <row r="1" spans="1:19" ht="37.200000000000003" customHeight="1" x14ac:dyDescent="0.8">
      <c r="A1" s="161" t="s">
        <v>290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19" ht="16.05" customHeight="1" x14ac:dyDescent="0.4">
      <c r="A2" s="162" t="s">
        <v>259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</row>
    <row r="3" spans="1:19" ht="24" customHeight="1" x14ac:dyDescent="0.45">
      <c r="A3" s="163" t="s">
        <v>260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19" ht="25.8" customHeight="1" x14ac:dyDescent="0.45">
      <c r="A4" s="164" t="s">
        <v>261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</row>
    <row r="5" spans="1:19" ht="4.05" customHeight="1" x14ac:dyDescent="0.4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x14ac:dyDescent="0.45">
      <c r="A6" s="156" t="s">
        <v>247</v>
      </c>
      <c r="B6" s="156"/>
      <c r="C6" s="156"/>
      <c r="D6" s="156"/>
      <c r="E6" s="156"/>
    </row>
    <row r="7" spans="1:19" ht="4.95" customHeight="1" x14ac:dyDescent="0.45"/>
    <row r="8" spans="1:19" x14ac:dyDescent="0.45">
      <c r="B8" s="166" t="s">
        <v>248</v>
      </c>
      <c r="C8" s="166"/>
      <c r="D8" s="166"/>
      <c r="E8" s="166"/>
      <c r="F8" s="166"/>
      <c r="H8" s="166" t="s">
        <v>249</v>
      </c>
      <c r="I8" s="166"/>
      <c r="J8" s="166"/>
      <c r="K8" s="166"/>
      <c r="L8" s="166"/>
    </row>
    <row r="9" spans="1:19" x14ac:dyDescent="0.45">
      <c r="B9" s="166"/>
      <c r="C9" s="166"/>
      <c r="D9" s="166"/>
      <c r="E9" s="166"/>
      <c r="F9" s="166"/>
      <c r="H9" s="166"/>
      <c r="I9" s="166"/>
      <c r="J9" s="166"/>
      <c r="K9" s="166"/>
      <c r="L9" s="166"/>
    </row>
    <row r="10" spans="1:19" ht="19.95" customHeight="1" x14ac:dyDescent="0.45">
      <c r="A10" s="165" t="s">
        <v>258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9" ht="12" customHeight="1" x14ac:dyDescent="0.45"/>
    <row r="12" spans="1:19" x14ac:dyDescent="0.45">
      <c r="A12" s="156" t="s">
        <v>250</v>
      </c>
      <c r="B12" s="156"/>
      <c r="C12" s="156"/>
      <c r="D12" s="156"/>
      <c r="E12" s="156"/>
    </row>
    <row r="13" spans="1:19" ht="5.55" customHeight="1" x14ac:dyDescent="0.45"/>
    <row r="14" spans="1:19" x14ac:dyDescent="0.45">
      <c r="B14" s="160" t="s">
        <v>251</v>
      </c>
      <c r="C14" s="160"/>
      <c r="D14" s="160"/>
      <c r="E14" s="160"/>
      <c r="F14" s="160"/>
      <c r="G14" s="155" t="s">
        <v>252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</row>
    <row r="15" spans="1:19" x14ac:dyDescent="0.45">
      <c r="B15" s="160"/>
      <c r="C15" s="160"/>
      <c r="D15" s="160"/>
      <c r="E15" s="160"/>
      <c r="F15" s="160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</row>
    <row r="17" spans="1:14" x14ac:dyDescent="0.45">
      <c r="B17" s="154" t="s">
        <v>2</v>
      </c>
      <c r="C17" s="154"/>
      <c r="D17" s="154"/>
      <c r="E17" s="154"/>
      <c r="F17" s="154"/>
      <c r="H17" s="154" t="s">
        <v>3</v>
      </c>
      <c r="I17" s="154"/>
      <c r="J17" s="154"/>
      <c r="K17" s="154"/>
      <c r="L17" s="154"/>
    </row>
    <row r="18" spans="1:14" ht="28.05" customHeight="1" x14ac:dyDescent="0.45">
      <c r="B18" s="159" t="s">
        <v>256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</row>
    <row r="19" spans="1:14" x14ac:dyDescent="0.45">
      <c r="B19" s="154" t="s">
        <v>253</v>
      </c>
      <c r="C19" s="154"/>
      <c r="D19" s="154"/>
      <c r="E19" s="154"/>
      <c r="F19" s="154"/>
      <c r="H19" s="158" t="s">
        <v>254</v>
      </c>
      <c r="I19" s="158"/>
      <c r="J19" s="158"/>
      <c r="K19" s="158"/>
      <c r="L19" s="158"/>
    </row>
    <row r="20" spans="1:14" ht="30" customHeight="1" x14ac:dyDescent="0.45">
      <c r="B20" s="159" t="s">
        <v>255</v>
      </c>
      <c r="C20" s="159"/>
      <c r="D20" s="159"/>
      <c r="E20" s="159"/>
      <c r="F20" s="159"/>
      <c r="G20" s="159"/>
      <c r="H20" s="159"/>
      <c r="I20" s="159"/>
    </row>
    <row r="21" spans="1:14" x14ac:dyDescent="0.45">
      <c r="B21" s="154" t="s">
        <v>253</v>
      </c>
      <c r="C21" s="154"/>
      <c r="D21" s="154"/>
      <c r="E21" s="154"/>
      <c r="F21" s="154"/>
      <c r="H21" s="154" t="s">
        <v>254</v>
      </c>
      <c r="I21" s="154"/>
      <c r="J21" s="154"/>
      <c r="K21" s="154"/>
      <c r="L21" s="154"/>
    </row>
    <row r="23" spans="1:14" x14ac:dyDescent="0.45">
      <c r="B23" s="154" t="s">
        <v>20</v>
      </c>
      <c r="C23" s="154"/>
      <c r="D23" s="154"/>
      <c r="E23" s="154"/>
      <c r="F23" s="154"/>
    </row>
    <row r="25" spans="1:14" x14ac:dyDescent="0.45">
      <c r="A25" s="156" t="s">
        <v>257</v>
      </c>
      <c r="B25" s="156"/>
      <c r="C25" s="156"/>
      <c r="D25" s="156"/>
      <c r="E25" s="156"/>
      <c r="F25" s="156"/>
      <c r="G25" s="156"/>
      <c r="H25" s="156" t="s">
        <v>262</v>
      </c>
      <c r="I25" s="156"/>
      <c r="J25" s="156"/>
      <c r="K25" s="156"/>
      <c r="L25" s="156"/>
      <c r="M25" s="156"/>
      <c r="N25" s="156"/>
    </row>
    <row r="26" spans="1:14" ht="5.55" customHeight="1" x14ac:dyDescent="0.45"/>
    <row r="27" spans="1:14" x14ac:dyDescent="0.45">
      <c r="B27" s="157" t="s">
        <v>176</v>
      </c>
      <c r="C27" s="157"/>
      <c r="D27" s="157"/>
      <c r="E27" s="157"/>
      <c r="F27" s="157"/>
      <c r="I27" s="153" t="s">
        <v>222</v>
      </c>
      <c r="J27" s="153"/>
      <c r="K27" s="153"/>
      <c r="L27" s="153"/>
      <c r="M27" s="153"/>
    </row>
    <row r="28" spans="1:14" x14ac:dyDescent="0.45">
      <c r="B28" s="157"/>
      <c r="C28" s="157"/>
      <c r="D28" s="157"/>
      <c r="E28" s="157"/>
      <c r="F28" s="157"/>
      <c r="I28" s="153"/>
      <c r="J28" s="153"/>
      <c r="K28" s="153"/>
      <c r="L28" s="153"/>
      <c r="M28" s="153"/>
    </row>
  </sheetData>
  <sheetProtection algorithmName="SHA-512" hashValue="Pk8tl6ApcBfTrMxdI4Skt86F1Q/JSj5uGP+7pxqWZH2mLyjWx/rmQa9xpHnm17hs5S+IR9ZMXviIyyIO4WI+gQ==" saltValue="MGP7FE5J2d0vKoY7lWWVPQ==" spinCount="100000" sheet="1" objects="1" scenarios="1"/>
  <mergeCells count="24">
    <mergeCell ref="A1:S1"/>
    <mergeCell ref="A2:S2"/>
    <mergeCell ref="A3:S3"/>
    <mergeCell ref="A4:S4"/>
    <mergeCell ref="H25:N25"/>
    <mergeCell ref="A10:M10"/>
    <mergeCell ref="B8:F9"/>
    <mergeCell ref="H8:L9"/>
    <mergeCell ref="A12:E12"/>
    <mergeCell ref="A6:E6"/>
    <mergeCell ref="I27:M28"/>
    <mergeCell ref="B23:F23"/>
    <mergeCell ref="G14:S15"/>
    <mergeCell ref="A25:G25"/>
    <mergeCell ref="B27:F28"/>
    <mergeCell ref="B19:F19"/>
    <mergeCell ref="H19:L19"/>
    <mergeCell ref="B21:F21"/>
    <mergeCell ref="B20:I20"/>
    <mergeCell ref="B18:L18"/>
    <mergeCell ref="H21:L21"/>
    <mergeCell ref="B14:F15"/>
    <mergeCell ref="B17:F17"/>
    <mergeCell ref="H17:L17"/>
  </mergeCells>
  <phoneticPr fontId="2"/>
  <hyperlinks>
    <hyperlink ref="B8:F9" location="所属データ入力!A1" display="所属データ入力" xr:uid="{7AE5F4F2-7ADB-6745-9817-75F3F6CFFC1A}"/>
    <hyperlink ref="H8:L9" location="登録シート!A1" display="指導者・選手登録" xr:uid="{82ABDBE7-3C83-074C-B9BB-A6CC3E4EA4A8}"/>
    <hyperlink ref="B14:F15" location="エントリー一覧!A1" display="エントリー登録" xr:uid="{8991411C-958B-074D-9B46-85406D6BDEEC}"/>
    <hyperlink ref="B17:F17" location="社会人選手権!A1" display="社会人選手権" xr:uid="{7A336748-8A54-4E4A-BFC8-815834A65439}"/>
    <hyperlink ref="H17:L17" location="クラブ選手権!A1" display="クラブ選手権" xr:uid="{273C6706-05FB-504C-B8A1-2543E17B7AED}"/>
    <hyperlink ref="B19:F19" location="マスターズ!A1" display="シニア" xr:uid="{46F3592A-2BF6-C54B-B1F0-BA693544F1ED}"/>
    <hyperlink ref="H19:L19" location="ﾊﾟｰﾃｨｼｨﾍﾟｲｼｮﾝ!A1" display="ジュニア" xr:uid="{ABC4E43D-D702-5A49-A0E5-DB58B164257A}"/>
    <hyperlink ref="B21:F21" location="'ﾌﾟﾛ(シニア)'!A1" display="シニア" xr:uid="{9A7D006B-A996-FE45-BE71-A7ADD1C33EEE}"/>
    <hyperlink ref="H21:L21" location="'ﾌﾟﾛ(ｼﾞｭﾆｱ)'!A1" display="ジュニア" xr:uid="{758E960A-724D-5248-91A1-60C6BE3AC4AB}"/>
    <hyperlink ref="B23:F23" location="ｸﾞﾙｰﾌﾟｺﾝﾃｽﾄ!A1" display="グループコンテスト" xr:uid="{F2B39D0D-CC32-4A41-93F6-A94BBAF77706}"/>
    <hyperlink ref="B27:F28" location="帯同審判申込!A1" display="帯同審判申込" xr:uid="{E58AFC57-3D46-D649-8251-04F92CF2E3C4}"/>
    <hyperlink ref="I27:M28" location="登録参加費等集計!A1" display="振込金額集計" xr:uid="{2FB50CF1-3CF9-244C-AD5B-AAA45D46A27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807F-1EAD-4E4B-A280-9A583476B2F5}">
  <sheetPr codeName="Sheet10">
    <tabColor rgb="FF0070C0"/>
    <pageSetUpPr fitToPage="1"/>
  </sheetPr>
  <dimension ref="A1:U42"/>
  <sheetViews>
    <sheetView showGridLines="0" zoomScaleNormal="100" workbookViewId="0">
      <selection activeCell="F6" sqref="F6:K6"/>
    </sheetView>
  </sheetViews>
  <sheetFormatPr defaultColWidth="8.796875" defaultRowHeight="18" x14ac:dyDescent="0.45"/>
  <cols>
    <col min="2" max="2" width="13.5" customWidth="1"/>
    <col min="3" max="3" width="6.69921875" customWidth="1"/>
    <col min="4" max="7" width="4.796875" bestFit="1" customWidth="1"/>
    <col min="8" max="10" width="3.296875" customWidth="1"/>
    <col min="11" max="11" width="6.69921875" customWidth="1"/>
    <col min="12" max="13" width="4.19921875" customWidth="1"/>
    <col min="14" max="14" width="5.296875" customWidth="1"/>
    <col min="15" max="15" width="3.296875" customWidth="1"/>
    <col min="16" max="16" width="4.69921875" customWidth="1"/>
    <col min="17" max="17" width="5.296875" customWidth="1"/>
    <col min="18" max="18" width="3.296875" customWidth="1"/>
    <col min="19" max="19" width="6.69921875" customWidth="1"/>
    <col min="21" max="21" width="0" style="91" hidden="1" customWidth="1"/>
  </cols>
  <sheetData>
    <row r="1" spans="1:19" ht="26.4" x14ac:dyDescent="0.45">
      <c r="A1" s="218" t="s">
        <v>174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00" t="s">
        <v>282</v>
      </c>
      <c r="R1" s="201"/>
      <c r="S1" s="201"/>
    </row>
    <row r="2" spans="1:19" ht="9.4499999999999993" customHeight="1" thickBot="1" x14ac:dyDescent="0.5"/>
    <row r="3" spans="1:19" ht="28.5" customHeight="1" thickBot="1" x14ac:dyDescent="0.5">
      <c r="A3" s="264" t="s">
        <v>0</v>
      </c>
      <c r="B3" s="319"/>
      <c r="C3" s="323">
        <f>所属データ入力!B3</f>
        <v>0</v>
      </c>
      <c r="D3" s="324"/>
      <c r="E3" s="324"/>
      <c r="F3" s="324"/>
      <c r="G3" s="324"/>
      <c r="H3" s="325"/>
    </row>
    <row r="4" spans="1:19" ht="8.5500000000000007" customHeight="1" x14ac:dyDescent="0.45">
      <c r="A4" s="320"/>
      <c r="B4" s="320"/>
      <c r="C4" s="320"/>
      <c r="D4" s="1"/>
      <c r="E4" s="1"/>
      <c r="F4" s="1"/>
      <c r="G4" s="1"/>
      <c r="H4" s="1"/>
    </row>
    <row r="5" spans="1:19" ht="18.600000000000001" thickBot="1" x14ac:dyDescent="0.5">
      <c r="A5" s="241" t="s">
        <v>60</v>
      </c>
      <c r="B5" s="241"/>
      <c r="C5" s="241"/>
      <c r="E5" s="197" t="s">
        <v>263</v>
      </c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</row>
    <row r="6" spans="1:19" ht="18.600000000000001" thickBot="1" x14ac:dyDescent="0.5">
      <c r="A6" s="84" t="s">
        <v>269</v>
      </c>
      <c r="B6" s="321">
        <f>C3</f>
        <v>0</v>
      </c>
      <c r="C6" s="321"/>
      <c r="E6" s="1" t="s">
        <v>264</v>
      </c>
      <c r="F6" s="300"/>
      <c r="G6" s="301"/>
      <c r="H6" s="301"/>
      <c r="I6" s="301"/>
      <c r="J6" s="301"/>
      <c r="K6" s="302"/>
      <c r="M6" s="1" t="s">
        <v>265</v>
      </c>
      <c r="N6" s="300"/>
      <c r="O6" s="301"/>
      <c r="P6" s="301"/>
      <c r="Q6" s="301"/>
      <c r="R6" s="301"/>
      <c r="S6" s="302"/>
    </row>
    <row r="7" spans="1:19" ht="4.95" customHeight="1" thickBot="1" x14ac:dyDescent="0.5">
      <c r="A7" s="48"/>
      <c r="B7" s="48"/>
      <c r="C7" s="48"/>
    </row>
    <row r="8" spans="1:19" ht="18.600000000000001" thickBot="1" x14ac:dyDescent="0.5">
      <c r="A8" s="137" t="s">
        <v>59</v>
      </c>
      <c r="B8" s="311"/>
      <c r="C8" s="312"/>
      <c r="D8" s="1"/>
      <c r="E8" s="262" t="s">
        <v>59</v>
      </c>
      <c r="F8" s="263"/>
      <c r="G8" s="263"/>
      <c r="H8" s="326"/>
      <c r="I8" s="326"/>
      <c r="J8" s="326"/>
      <c r="K8" s="327"/>
      <c r="M8" s="262" t="s">
        <v>59</v>
      </c>
      <c r="N8" s="263"/>
      <c r="O8" s="263"/>
      <c r="P8" s="326"/>
      <c r="Q8" s="326"/>
      <c r="R8" s="326"/>
      <c r="S8" s="327"/>
    </row>
    <row r="9" spans="1:19" x14ac:dyDescent="0.45">
      <c r="A9" s="17" t="s">
        <v>25</v>
      </c>
      <c r="B9" s="129"/>
      <c r="C9" s="145" t="str">
        <f>IFERROR(VLOOKUP(B9,登録シート!$C$5:$T$106,11,0)&amp;" "&amp;DATEDIF(VLOOKUP(B9,登録シート!$C$5:$T$106,15,0),登録シート!$R$3,"y")&amp;"歳","")</f>
        <v/>
      </c>
      <c r="D9" s="3"/>
      <c r="E9" s="236" t="s">
        <v>25</v>
      </c>
      <c r="F9" s="195"/>
      <c r="G9" s="194"/>
      <c r="H9" s="194"/>
      <c r="I9" s="194"/>
      <c r="J9" s="194"/>
      <c r="K9" s="145" t="str">
        <f>IFERROR(VLOOKUP(G9,登録シート!$C$5:$T$106,11,0)&amp;" "&amp;DATEDIF(VLOOKUP(G9,登録シート!$C$5:$T$106,15,0),登録シート!$R$3,"y")&amp;"歳","")</f>
        <v/>
      </c>
      <c r="M9" s="236" t="s">
        <v>25</v>
      </c>
      <c r="N9" s="195"/>
      <c r="O9" s="194"/>
      <c r="P9" s="194"/>
      <c r="Q9" s="194"/>
      <c r="R9" s="194"/>
      <c r="S9" s="145" t="str">
        <f>IFERROR(VLOOKUP(O9,登録シート!$C$5:$T$106,11,0)&amp;" "&amp;DATEDIF(VLOOKUP(O9,登録シート!$C$5:$T$106,15,0),登録シート!$R$3,"y")&amp;"歳","")</f>
        <v/>
      </c>
    </row>
    <row r="10" spans="1:19" x14ac:dyDescent="0.45">
      <c r="A10" s="20" t="s">
        <v>26</v>
      </c>
      <c r="B10" s="127"/>
      <c r="C10" s="143" t="str">
        <f>IFERROR(VLOOKUP(B10,登録シート!$C$5:$T$106,11,0)&amp;" "&amp;DATEDIF(VLOOKUP(B10,登録シート!$C$5:$T$106,15,0),登録シート!$R$3,"y")&amp;"歳","")</f>
        <v/>
      </c>
      <c r="D10" s="3"/>
      <c r="E10" s="226" t="s">
        <v>26</v>
      </c>
      <c r="F10" s="245"/>
      <c r="G10" s="230"/>
      <c r="H10" s="230"/>
      <c r="I10" s="230"/>
      <c r="J10" s="230"/>
      <c r="K10" s="143" t="str">
        <f>IFERROR(VLOOKUP(G10,登録シート!$C$5:$T$106,11,0)&amp;" "&amp;DATEDIF(VLOOKUP(G10,登録シート!$C$5:$T$106,15,0),登録シート!$R$3,"y")&amp;"歳","")</f>
        <v/>
      </c>
      <c r="M10" s="226" t="s">
        <v>26</v>
      </c>
      <c r="N10" s="245"/>
      <c r="O10" s="230"/>
      <c r="P10" s="230"/>
      <c r="Q10" s="230"/>
      <c r="R10" s="230"/>
      <c r="S10" s="143" t="str">
        <f>IFERROR(VLOOKUP(O10,登録シート!$C$5:$T$106,11,0)&amp;" "&amp;DATEDIF(VLOOKUP(O10,登録シート!$C$5:$T$106,15,0),登録シート!$R$3,"y")&amp;"歳","")</f>
        <v/>
      </c>
    </row>
    <row r="11" spans="1:19" x14ac:dyDescent="0.45">
      <c r="A11" s="20" t="s">
        <v>26</v>
      </c>
      <c r="B11" s="127"/>
      <c r="C11" s="143" t="str">
        <f>IFERROR(VLOOKUP(B11,登録シート!$C$5:$T$106,11,0)&amp;" "&amp;DATEDIF(VLOOKUP(B11,登録シート!$C$5:$T$106,15,0),登録シート!$R$3,"y")&amp;"歳","")</f>
        <v/>
      </c>
      <c r="D11" s="3"/>
      <c r="E11" s="226" t="s">
        <v>26</v>
      </c>
      <c r="F11" s="245"/>
      <c r="G11" s="230"/>
      <c r="H11" s="230"/>
      <c r="I11" s="230"/>
      <c r="J11" s="230"/>
      <c r="K11" s="143" t="str">
        <f>IFERROR(VLOOKUP(G11,登録シート!$C$5:$T$106,11,0)&amp;" "&amp;DATEDIF(VLOOKUP(G11,登録シート!$C$5:$T$106,15,0),登録シート!$R$3,"y")&amp;"歳","")</f>
        <v/>
      </c>
      <c r="M11" s="226" t="s">
        <v>26</v>
      </c>
      <c r="N11" s="245"/>
      <c r="O11" s="230"/>
      <c r="P11" s="230"/>
      <c r="Q11" s="230"/>
      <c r="R11" s="230"/>
      <c r="S11" s="143" t="str">
        <f>IFERROR(VLOOKUP(O11,登録シート!$C$5:$T$106,11,0)&amp;" "&amp;DATEDIF(VLOOKUP(O11,登録シート!$C$5:$T$106,15,0),登録シート!$R$3,"y")&amp;"歳","")</f>
        <v/>
      </c>
    </row>
    <row r="12" spans="1:19" x14ac:dyDescent="0.45">
      <c r="A12" s="20" t="s">
        <v>27</v>
      </c>
      <c r="B12" s="127"/>
      <c r="C12" s="143" t="str">
        <f>IFERROR(VLOOKUP(B12,登録シート!$C$5:$T$106,11,0)&amp;" "&amp;DATEDIF(VLOOKUP(B12,登録シート!$C$5:$T$106,15,0),登録シート!$R$3,"y")&amp;"歳","")</f>
        <v/>
      </c>
      <c r="D12" s="3"/>
      <c r="E12" s="226" t="s">
        <v>27</v>
      </c>
      <c r="F12" s="245"/>
      <c r="G12" s="230"/>
      <c r="H12" s="230"/>
      <c r="I12" s="230"/>
      <c r="J12" s="230"/>
      <c r="K12" s="143" t="str">
        <f>IFERROR(VLOOKUP(G12,登録シート!$C$5:$T$106,11,0)&amp;" "&amp;DATEDIF(VLOOKUP(G12,登録シート!$C$5:$T$106,15,0),登録シート!$R$3,"y")&amp;"歳","")</f>
        <v/>
      </c>
      <c r="M12" s="226" t="s">
        <v>27</v>
      </c>
      <c r="N12" s="245"/>
      <c r="O12" s="230"/>
      <c r="P12" s="230"/>
      <c r="Q12" s="230"/>
      <c r="R12" s="230"/>
      <c r="S12" s="143" t="str">
        <f>IFERROR(VLOOKUP(O12,登録シート!$C$5:$T$106,11,0)&amp;" "&amp;DATEDIF(VLOOKUP(O12,登録シート!$C$5:$T$106,15,0),登録シート!$R$3,"y")&amp;"歳","")</f>
        <v/>
      </c>
    </row>
    <row r="13" spans="1:19" x14ac:dyDescent="0.45">
      <c r="A13" s="20" t="s">
        <v>27</v>
      </c>
      <c r="B13" s="127"/>
      <c r="C13" s="143" t="str">
        <f>IFERROR(VLOOKUP(B13,登録シート!$C$5:$T$106,11,0)&amp;" "&amp;DATEDIF(VLOOKUP(B13,登録シート!$C$5:$T$106,15,0),登録シート!$R$3,"y")&amp;"歳","")</f>
        <v/>
      </c>
      <c r="D13" s="3"/>
      <c r="E13" s="226" t="s">
        <v>27</v>
      </c>
      <c r="F13" s="245"/>
      <c r="G13" s="230"/>
      <c r="H13" s="230"/>
      <c r="I13" s="230"/>
      <c r="J13" s="230"/>
      <c r="K13" s="143" t="str">
        <f>IFERROR(VLOOKUP(G13,登録シート!$C$5:$T$106,11,0)&amp;" "&amp;DATEDIF(VLOOKUP(G13,登録シート!$C$5:$T$106,15,0),登録シート!$R$3,"y")&amp;"歳","")</f>
        <v/>
      </c>
      <c r="M13" s="226" t="s">
        <v>27</v>
      </c>
      <c r="N13" s="245"/>
      <c r="O13" s="230"/>
      <c r="P13" s="230"/>
      <c r="Q13" s="230"/>
      <c r="R13" s="230"/>
      <c r="S13" s="143" t="str">
        <f>IFERROR(VLOOKUP(O13,登録シート!$C$5:$T$106,11,0)&amp;" "&amp;DATEDIF(VLOOKUP(O13,登録シート!$C$5:$T$106,15,0),登録シート!$R$3,"y")&amp;"歳","")</f>
        <v/>
      </c>
    </row>
    <row r="14" spans="1:19" x14ac:dyDescent="0.45">
      <c r="A14" s="20" t="s">
        <v>27</v>
      </c>
      <c r="B14" s="127"/>
      <c r="C14" s="143" t="str">
        <f>IFERROR(VLOOKUP(B14,登録シート!$C$5:$T$106,11,0)&amp;" "&amp;DATEDIF(VLOOKUP(B14,登録シート!$C$5:$T$106,15,0),登録シート!$R$3,"y")&amp;"歳","")</f>
        <v/>
      </c>
      <c r="D14" s="3"/>
      <c r="E14" s="226" t="s">
        <v>27</v>
      </c>
      <c r="F14" s="245"/>
      <c r="G14" s="230"/>
      <c r="H14" s="230"/>
      <c r="I14" s="230"/>
      <c r="J14" s="230"/>
      <c r="K14" s="143" t="str">
        <f>IFERROR(VLOOKUP(G14,登録シート!$C$5:$T$106,11,0)&amp;" "&amp;DATEDIF(VLOOKUP(G14,登録シート!$C$5:$T$106,15,0),登録シート!$R$3,"y")&amp;"歳","")</f>
        <v/>
      </c>
      <c r="M14" s="226" t="s">
        <v>27</v>
      </c>
      <c r="N14" s="245"/>
      <c r="O14" s="230"/>
      <c r="P14" s="230"/>
      <c r="Q14" s="230"/>
      <c r="R14" s="230"/>
      <c r="S14" s="143" t="str">
        <f>IFERROR(VLOOKUP(O14,登録シート!$C$5:$T$106,11,0)&amp;" "&amp;DATEDIF(VLOOKUP(O14,登録シート!$C$5:$T$106,15,0),登録シート!$R$3,"y")&amp;"歳","")</f>
        <v/>
      </c>
    </row>
    <row r="15" spans="1:19" x14ac:dyDescent="0.45">
      <c r="A15" s="20" t="s">
        <v>27</v>
      </c>
      <c r="B15" s="127"/>
      <c r="C15" s="143" t="str">
        <f>IFERROR(VLOOKUP(B15,登録シート!$C$5:$T$106,11,0)&amp;" "&amp;DATEDIF(VLOOKUP(B15,登録シート!$C$5:$T$106,15,0),登録シート!$R$3,"y")&amp;"歳","")</f>
        <v/>
      </c>
      <c r="D15" s="3"/>
      <c r="E15" s="226" t="s">
        <v>27</v>
      </c>
      <c r="F15" s="245"/>
      <c r="G15" s="230"/>
      <c r="H15" s="230"/>
      <c r="I15" s="230"/>
      <c r="J15" s="230"/>
      <c r="K15" s="143" t="str">
        <f>IFERROR(VLOOKUP(G15,登録シート!$C$5:$T$106,11,0)&amp;" "&amp;DATEDIF(VLOOKUP(G15,登録シート!$C$5:$T$106,15,0),登録シート!$R$3,"y")&amp;"歳","")</f>
        <v/>
      </c>
      <c r="M15" s="226" t="s">
        <v>27</v>
      </c>
      <c r="N15" s="245"/>
      <c r="O15" s="230"/>
      <c r="P15" s="230"/>
      <c r="Q15" s="230"/>
      <c r="R15" s="230"/>
      <c r="S15" s="143" t="str">
        <f>IFERROR(VLOOKUP(O15,登録シート!$C$5:$T$106,11,0)&amp;" "&amp;DATEDIF(VLOOKUP(O15,登録シート!$C$5:$T$106,15,0),登録シート!$R$3,"y")&amp;"歳","")</f>
        <v/>
      </c>
    </row>
    <row r="16" spans="1:19" x14ac:dyDescent="0.45">
      <c r="A16" s="20" t="s">
        <v>27</v>
      </c>
      <c r="B16" s="127"/>
      <c r="C16" s="143" t="str">
        <f>IFERROR(VLOOKUP(B16,登録シート!$C$5:$T$106,11,0)&amp;" "&amp;DATEDIF(VLOOKUP(B16,登録シート!$C$5:$T$106,15,0),登録シート!$R$3,"y")&amp;"歳","")</f>
        <v/>
      </c>
      <c r="D16" s="3"/>
      <c r="E16" s="226" t="s">
        <v>27</v>
      </c>
      <c r="F16" s="245"/>
      <c r="G16" s="230"/>
      <c r="H16" s="230"/>
      <c r="I16" s="230"/>
      <c r="J16" s="230"/>
      <c r="K16" s="143" t="str">
        <f>IFERROR(VLOOKUP(G16,登録シート!$C$5:$T$106,11,0)&amp;" "&amp;DATEDIF(VLOOKUP(G16,登録シート!$C$5:$T$106,15,0),登録シート!$R$3,"y")&amp;"歳","")</f>
        <v/>
      </c>
      <c r="M16" s="226" t="s">
        <v>27</v>
      </c>
      <c r="N16" s="245"/>
      <c r="O16" s="230"/>
      <c r="P16" s="230"/>
      <c r="Q16" s="230"/>
      <c r="R16" s="230"/>
      <c r="S16" s="143" t="str">
        <f>IFERROR(VLOOKUP(O16,登録シート!$C$5:$T$106,11,0)&amp;" "&amp;DATEDIF(VLOOKUP(O16,登録シート!$C$5:$T$106,15,0),登録シート!$R$3,"y")&amp;"歳","")</f>
        <v/>
      </c>
    </row>
    <row r="17" spans="1:21" ht="18.600000000000001" thickBot="1" x14ac:dyDescent="0.5">
      <c r="A17" s="38" t="s">
        <v>27</v>
      </c>
      <c r="B17" s="124"/>
      <c r="C17" s="144" t="str">
        <f>IFERROR(VLOOKUP(B17,登録シート!$C$5:$T$106,11,0)&amp;" "&amp;DATEDIF(VLOOKUP(B17,登録シート!$C$5:$T$106,15,0),登録シート!$R$3,"y")&amp;"歳","")</f>
        <v/>
      </c>
      <c r="D17" s="3"/>
      <c r="E17" s="237" t="s">
        <v>27</v>
      </c>
      <c r="F17" s="229"/>
      <c r="G17" s="240"/>
      <c r="H17" s="240"/>
      <c r="I17" s="240"/>
      <c r="J17" s="240"/>
      <c r="K17" s="144" t="str">
        <f>IFERROR(VLOOKUP(G17,登録シート!$C$5:$T$106,11,0)&amp;" "&amp;DATEDIF(VLOOKUP(G17,登録シート!$C$5:$T$106,15,0),登録シート!$R$3,"y")&amp;"歳","")</f>
        <v/>
      </c>
      <c r="M17" s="237" t="s">
        <v>27</v>
      </c>
      <c r="N17" s="229"/>
      <c r="O17" s="240"/>
      <c r="P17" s="240"/>
      <c r="Q17" s="240"/>
      <c r="R17" s="240"/>
      <c r="S17" s="144" t="str">
        <f>IFERROR(VLOOKUP(O17,登録シート!$C$5:$T$106,11,0)&amp;" "&amp;DATEDIF(VLOOKUP(O17,登録シート!$C$5:$T$106,15,0),登録シート!$R$3,"y")&amp;"歳","")</f>
        <v/>
      </c>
    </row>
    <row r="18" spans="1:21" ht="33" customHeight="1" thickBot="1" x14ac:dyDescent="0.5">
      <c r="A18" s="197"/>
      <c r="B18" s="197"/>
      <c r="C18" s="197"/>
      <c r="E18" s="297" t="s">
        <v>279</v>
      </c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</row>
    <row r="19" spans="1:21" ht="19.05" customHeight="1" thickBot="1" x14ac:dyDescent="0.5">
      <c r="A19" s="1"/>
      <c r="B19" s="1"/>
      <c r="C19" s="1"/>
      <c r="D19" s="264" t="s">
        <v>51</v>
      </c>
      <c r="E19" s="265"/>
      <c r="F19" s="265"/>
      <c r="G19" s="266"/>
    </row>
    <row r="20" spans="1:21" ht="18.600000000000001" thickBot="1" x14ac:dyDescent="0.5">
      <c r="A20" s="241" t="s">
        <v>62</v>
      </c>
      <c r="B20" s="241"/>
      <c r="C20" s="322"/>
      <c r="D20" s="27" t="s">
        <v>53</v>
      </c>
      <c r="E20" s="27" t="s">
        <v>54</v>
      </c>
      <c r="F20" s="27" t="s">
        <v>55</v>
      </c>
      <c r="G20" s="28" t="s">
        <v>56</v>
      </c>
    </row>
    <row r="21" spans="1:21" x14ac:dyDescent="0.45">
      <c r="A21" s="17" t="s">
        <v>25</v>
      </c>
      <c r="B21" s="129"/>
      <c r="C21" s="145" t="str">
        <f>IFERROR(VLOOKUP(B21,登録シート!$C$5:$T$106,11,0)&amp;" "&amp;DATEDIF(VLOOKUP(B21,登録シート!$C$5:$T$106,15,0),登録シート!$R$3,"y")&amp;"歳","")</f>
        <v/>
      </c>
      <c r="D21" s="133"/>
      <c r="E21" s="116"/>
      <c r="F21" s="116"/>
      <c r="G21" s="117"/>
      <c r="U21" s="91">
        <f>COUNTA(D21:G21)</f>
        <v>0</v>
      </c>
    </row>
    <row r="22" spans="1:21" x14ac:dyDescent="0.45">
      <c r="A22" s="20" t="s">
        <v>26</v>
      </c>
      <c r="B22" s="127"/>
      <c r="C22" s="143" t="str">
        <f>IFERROR(VLOOKUP(B22,登録シート!$C$5:$T$106,11,0)&amp;" "&amp;DATEDIF(VLOOKUP(B22,登録シート!$C$5:$T$106,15,0),登録シート!$R$3,"y")&amp;"歳","")</f>
        <v/>
      </c>
      <c r="D22" s="134"/>
      <c r="E22" s="118"/>
      <c r="F22" s="118"/>
      <c r="G22" s="119"/>
      <c r="U22" s="91">
        <f t="shared" ref="U22:U38" si="0">COUNTA(D22:G22)</f>
        <v>0</v>
      </c>
    </row>
    <row r="23" spans="1:21" x14ac:dyDescent="0.45">
      <c r="A23" s="20" t="s">
        <v>26</v>
      </c>
      <c r="B23" s="127"/>
      <c r="C23" s="143" t="str">
        <f>IFERROR(VLOOKUP(B23,登録シート!$C$5:$T$106,11,0)&amp;" "&amp;DATEDIF(VLOOKUP(B23,登録シート!$C$5:$T$106,15,0),登録シート!$R$3,"y")&amp;"歳","")</f>
        <v/>
      </c>
      <c r="D23" s="134"/>
      <c r="E23" s="118"/>
      <c r="F23" s="118"/>
      <c r="G23" s="119"/>
      <c r="U23" s="91">
        <f t="shared" si="0"/>
        <v>0</v>
      </c>
    </row>
    <row r="24" spans="1:21" x14ac:dyDescent="0.45">
      <c r="A24" s="20" t="s">
        <v>27</v>
      </c>
      <c r="B24" s="127"/>
      <c r="C24" s="143" t="str">
        <f>IFERROR(VLOOKUP(B24,登録シート!$C$5:$T$106,11,0)&amp;" "&amp;DATEDIF(VLOOKUP(B24,登録シート!$C$5:$T$106,15,0),登録シート!$R$3,"y")&amp;"歳","")</f>
        <v/>
      </c>
      <c r="D24" s="135"/>
      <c r="E24" s="99"/>
      <c r="F24" s="99"/>
      <c r="G24" s="102"/>
      <c r="U24" s="91">
        <f t="shared" si="0"/>
        <v>0</v>
      </c>
    </row>
    <row r="25" spans="1:21" x14ac:dyDescent="0.45">
      <c r="A25" s="20" t="s">
        <v>27</v>
      </c>
      <c r="B25" s="127"/>
      <c r="C25" s="143" t="str">
        <f>IFERROR(VLOOKUP(B25,登録シート!$C$5:$T$106,11,0)&amp;" "&amp;DATEDIF(VLOOKUP(B25,登録シート!$C$5:$T$106,15,0),登録シート!$R$3,"y")&amp;"歳","")</f>
        <v/>
      </c>
      <c r="D25" s="135"/>
      <c r="E25" s="99"/>
      <c r="F25" s="99"/>
      <c r="G25" s="102"/>
      <c r="U25" s="91">
        <f t="shared" si="0"/>
        <v>0</v>
      </c>
    </row>
    <row r="26" spans="1:21" x14ac:dyDescent="0.45">
      <c r="A26" s="20" t="s">
        <v>27</v>
      </c>
      <c r="B26" s="127"/>
      <c r="C26" s="143" t="str">
        <f>IFERROR(VLOOKUP(B26,登録シート!$C$5:$T$106,11,0)&amp;" "&amp;DATEDIF(VLOOKUP(B26,登録シート!$C$5:$T$106,15,0),登録シート!$R$3,"y")&amp;"歳","")</f>
        <v/>
      </c>
      <c r="D26" s="135"/>
      <c r="E26" s="99"/>
      <c r="F26" s="99"/>
      <c r="G26" s="102"/>
      <c r="U26" s="91">
        <f t="shared" si="0"/>
        <v>0</v>
      </c>
    </row>
    <row r="27" spans="1:21" x14ac:dyDescent="0.45">
      <c r="A27" s="20" t="s">
        <v>27</v>
      </c>
      <c r="B27" s="127"/>
      <c r="C27" s="143" t="str">
        <f>IFERROR(VLOOKUP(B27,登録シート!$C$5:$T$106,11,0)&amp;" "&amp;DATEDIF(VLOOKUP(B27,登録シート!$C$5:$T$106,15,0),登録シート!$R$3,"y")&amp;"歳","")</f>
        <v/>
      </c>
      <c r="D27" s="135"/>
      <c r="E27" s="99"/>
      <c r="F27" s="99"/>
      <c r="G27" s="102"/>
      <c r="U27" s="91">
        <f t="shared" si="0"/>
        <v>0</v>
      </c>
    </row>
    <row r="28" spans="1:21" x14ac:dyDescent="0.45">
      <c r="A28" s="20" t="s">
        <v>27</v>
      </c>
      <c r="B28" s="127"/>
      <c r="C28" s="143" t="str">
        <f>IFERROR(VLOOKUP(B28,登録シート!$C$5:$T$106,11,0)&amp;" "&amp;DATEDIF(VLOOKUP(B28,登録シート!$C$5:$T$106,15,0),登録シート!$R$3,"y")&amp;"歳","")</f>
        <v/>
      </c>
      <c r="D28" s="135"/>
      <c r="E28" s="99"/>
      <c r="F28" s="99"/>
      <c r="G28" s="102"/>
      <c r="U28" s="91">
        <f t="shared" si="0"/>
        <v>0</v>
      </c>
    </row>
    <row r="29" spans="1:21" x14ac:dyDescent="0.45">
      <c r="A29" s="20" t="s">
        <v>27</v>
      </c>
      <c r="B29" s="127"/>
      <c r="C29" s="143" t="str">
        <f>IFERROR(VLOOKUP(B29,登録シート!$C$5:$T$106,11,0)&amp;" "&amp;DATEDIF(VLOOKUP(B29,登録シート!$C$5:$T$106,15,0),登録シート!$R$3,"y")&amp;"歳","")</f>
        <v/>
      </c>
      <c r="D29" s="135"/>
      <c r="E29" s="99"/>
      <c r="F29" s="99"/>
      <c r="G29" s="102"/>
      <c r="U29" s="91">
        <f t="shared" si="0"/>
        <v>0</v>
      </c>
    </row>
    <row r="30" spans="1:21" x14ac:dyDescent="0.45">
      <c r="A30" s="20" t="s">
        <v>27</v>
      </c>
      <c r="B30" s="127"/>
      <c r="C30" s="143" t="str">
        <f>IFERROR(VLOOKUP(B30,登録シート!$C$5:$T$106,11,0)&amp;" "&amp;DATEDIF(VLOOKUP(B30,登録シート!$C$5:$T$106,15,0),登録シート!$R$3,"y")&amp;"歳","")</f>
        <v/>
      </c>
      <c r="D30" s="135"/>
      <c r="E30" s="99"/>
      <c r="F30" s="99"/>
      <c r="G30" s="102"/>
      <c r="U30" s="91">
        <f t="shared" si="0"/>
        <v>0</v>
      </c>
    </row>
    <row r="31" spans="1:21" x14ac:dyDescent="0.45">
      <c r="A31" s="20" t="s">
        <v>27</v>
      </c>
      <c r="B31" s="127"/>
      <c r="C31" s="143" t="str">
        <f>IFERROR(VLOOKUP(B31,登録シート!$C$5:$T$106,11,0)&amp;" "&amp;DATEDIF(VLOOKUP(B31,登録シート!$C$5:$T$106,15,0),登録シート!$R$3,"y")&amp;"歳","")</f>
        <v/>
      </c>
      <c r="D31" s="135"/>
      <c r="E31" s="99"/>
      <c r="F31" s="99"/>
      <c r="G31" s="102"/>
      <c r="U31" s="91">
        <f t="shared" si="0"/>
        <v>0</v>
      </c>
    </row>
    <row r="32" spans="1:21" x14ac:dyDescent="0.45">
      <c r="A32" s="20" t="s">
        <v>27</v>
      </c>
      <c r="B32" s="127"/>
      <c r="C32" s="143" t="str">
        <f>IFERROR(VLOOKUP(B32,登録シート!$C$5:$T$106,11,0)&amp;" "&amp;DATEDIF(VLOOKUP(B32,登録シート!$C$5:$T$106,15,0),登録シート!$R$3,"y")&amp;"歳","")</f>
        <v/>
      </c>
      <c r="D32" s="135"/>
      <c r="E32" s="99"/>
      <c r="F32" s="99"/>
      <c r="G32" s="102"/>
      <c r="U32" s="91">
        <f t="shared" si="0"/>
        <v>0</v>
      </c>
    </row>
    <row r="33" spans="1:21" x14ac:dyDescent="0.45">
      <c r="A33" s="20" t="s">
        <v>27</v>
      </c>
      <c r="B33" s="127"/>
      <c r="C33" s="143" t="str">
        <f>IFERROR(VLOOKUP(B33,登録シート!$C$5:$T$106,11,0)&amp;" "&amp;DATEDIF(VLOOKUP(B33,登録シート!$C$5:$T$106,15,0),登録シート!$R$3,"y")&amp;"歳","")</f>
        <v/>
      </c>
      <c r="D33" s="135"/>
      <c r="E33" s="99"/>
      <c r="F33" s="99"/>
      <c r="G33" s="102"/>
      <c r="U33" s="91">
        <f t="shared" si="0"/>
        <v>0</v>
      </c>
    </row>
    <row r="34" spans="1:21" x14ac:dyDescent="0.45">
      <c r="A34" s="20" t="s">
        <v>27</v>
      </c>
      <c r="B34" s="127"/>
      <c r="C34" s="143" t="str">
        <f>IFERROR(VLOOKUP(B34,登録シート!$C$5:$T$106,11,0)&amp;" "&amp;DATEDIF(VLOOKUP(B34,登録シート!$C$5:$T$106,15,0),登録シート!$R$3,"y")&amp;"歳","")</f>
        <v/>
      </c>
      <c r="D34" s="135"/>
      <c r="E34" s="99"/>
      <c r="F34" s="99"/>
      <c r="G34" s="102"/>
      <c r="U34" s="91">
        <f t="shared" si="0"/>
        <v>0</v>
      </c>
    </row>
    <row r="35" spans="1:21" x14ac:dyDescent="0.45">
      <c r="A35" s="20" t="s">
        <v>27</v>
      </c>
      <c r="B35" s="127"/>
      <c r="C35" s="143" t="str">
        <f>IFERROR(VLOOKUP(B35,登録シート!$C$5:$T$106,11,0)&amp;" "&amp;DATEDIF(VLOOKUP(B35,登録シート!$C$5:$T$106,15,0),登録シート!$R$3,"y")&amp;"歳","")</f>
        <v/>
      </c>
      <c r="D35" s="135"/>
      <c r="E35" s="99"/>
      <c r="F35" s="99"/>
      <c r="G35" s="102"/>
      <c r="U35" s="91">
        <f t="shared" si="0"/>
        <v>0</v>
      </c>
    </row>
    <row r="36" spans="1:21" x14ac:dyDescent="0.45">
      <c r="A36" s="20" t="s">
        <v>27</v>
      </c>
      <c r="B36" s="127"/>
      <c r="C36" s="143" t="str">
        <f>IFERROR(VLOOKUP(B36,登録シート!$C$5:$T$106,11,0)&amp;" "&amp;DATEDIF(VLOOKUP(B36,登録シート!$C$5:$T$106,15,0),登録シート!$R$3,"y")&amp;"歳","")</f>
        <v/>
      </c>
      <c r="D36" s="135"/>
      <c r="E36" s="99"/>
      <c r="F36" s="99"/>
      <c r="G36" s="102"/>
      <c r="U36" s="91">
        <f t="shared" si="0"/>
        <v>0</v>
      </c>
    </row>
    <row r="37" spans="1:21" x14ac:dyDescent="0.45">
      <c r="A37" s="20" t="s">
        <v>27</v>
      </c>
      <c r="B37" s="127"/>
      <c r="C37" s="143" t="str">
        <f>IFERROR(VLOOKUP(B37,登録シート!$C$5:$T$106,11,0)&amp;" "&amp;DATEDIF(VLOOKUP(B37,登録シート!$C$5:$T$106,15,0),登録シート!$R$3,"y")&amp;"歳","")</f>
        <v/>
      </c>
      <c r="D37" s="135"/>
      <c r="E37" s="99"/>
      <c r="F37" s="99"/>
      <c r="G37" s="102"/>
      <c r="U37" s="91">
        <f t="shared" si="0"/>
        <v>0</v>
      </c>
    </row>
    <row r="38" spans="1:21" ht="18.600000000000001" thickBot="1" x14ac:dyDescent="0.5">
      <c r="A38" s="38" t="s">
        <v>27</v>
      </c>
      <c r="B38" s="124"/>
      <c r="C38" s="144" t="str">
        <f>IFERROR(VLOOKUP(B38,登録シート!$C$5:$T$106,11,0)&amp;" "&amp;DATEDIF(VLOOKUP(B38,登録シート!$C$5:$T$106,15,0),登録シート!$R$3,"y")&amp;"歳","")</f>
        <v/>
      </c>
      <c r="D38" s="136"/>
      <c r="E38" s="100"/>
      <c r="F38" s="100"/>
      <c r="G38" s="103"/>
      <c r="U38" s="91">
        <f t="shared" si="0"/>
        <v>0</v>
      </c>
    </row>
    <row r="39" spans="1:21" ht="7.5" customHeight="1" x14ac:dyDescent="0.45"/>
    <row r="40" spans="1:21" x14ac:dyDescent="0.45">
      <c r="A40" t="s">
        <v>29</v>
      </c>
      <c r="B40">
        <f>COUNTA(B12,G12,O12)</f>
        <v>0</v>
      </c>
      <c r="C40" t="s">
        <v>30</v>
      </c>
      <c r="D40">
        <f>COUNTA(D$24:D$38)</f>
        <v>0</v>
      </c>
      <c r="E40">
        <f t="shared" ref="E40:G40" si="1">COUNTA(E$24:E$38)</f>
        <v>0</v>
      </c>
      <c r="F40">
        <f t="shared" si="1"/>
        <v>0</v>
      </c>
      <c r="G40">
        <f t="shared" si="1"/>
        <v>0</v>
      </c>
    </row>
    <row r="41" spans="1:21" x14ac:dyDescent="0.45">
      <c r="A41" t="s">
        <v>32</v>
      </c>
      <c r="B41">
        <f>COUNTA(B24:B38)</f>
        <v>0</v>
      </c>
      <c r="C41" t="s">
        <v>31</v>
      </c>
    </row>
    <row r="42" spans="1:21" x14ac:dyDescent="0.45">
      <c r="A42" t="s">
        <v>58</v>
      </c>
      <c r="B42">
        <f>SUM(U21:U38)</f>
        <v>0</v>
      </c>
      <c r="C42" t="s">
        <v>59</v>
      </c>
    </row>
  </sheetData>
  <sheetProtection algorithmName="SHA-512" hashValue="43Wr2t6VVoPahIIMkzWRpVFRtu+91eBv+wczWEiAoJDRZSfe3bWqjFmVO8MYRzpEl7rJQGLoBsx1OUt1z6RtIA==" saltValue="gTyZ9IQzzkmQca1InjZ8Aw==" spinCount="100000" sheet="1" objects="1" scenarios="1"/>
  <mergeCells count="55">
    <mergeCell ref="O14:R14"/>
    <mergeCell ref="O15:R15"/>
    <mergeCell ref="O16:R16"/>
    <mergeCell ref="O17:R17"/>
    <mergeCell ref="A1:P1"/>
    <mergeCell ref="Q1:S1"/>
    <mergeCell ref="O10:R10"/>
    <mergeCell ref="O11:R11"/>
    <mergeCell ref="O12:R12"/>
    <mergeCell ref="O13:R13"/>
    <mergeCell ref="E13:F13"/>
    <mergeCell ref="E14:F14"/>
    <mergeCell ref="E15:F15"/>
    <mergeCell ref="E16:F16"/>
    <mergeCell ref="G12:J12"/>
    <mergeCell ref="G13:J13"/>
    <mergeCell ref="M8:O8"/>
    <mergeCell ref="P8:S8"/>
    <mergeCell ref="M9:N9"/>
    <mergeCell ref="M10:N10"/>
    <mergeCell ref="O9:R9"/>
    <mergeCell ref="M14:N14"/>
    <mergeCell ref="M15:N15"/>
    <mergeCell ref="M16:N16"/>
    <mergeCell ref="M11:N11"/>
    <mergeCell ref="M12:N12"/>
    <mergeCell ref="M13:N13"/>
    <mergeCell ref="G14:J14"/>
    <mergeCell ref="G15:J15"/>
    <mergeCell ref="G16:J16"/>
    <mergeCell ref="C3:H3"/>
    <mergeCell ref="E8:G8"/>
    <mergeCell ref="E9:F9"/>
    <mergeCell ref="E10:F10"/>
    <mergeCell ref="E11:F11"/>
    <mergeCell ref="H8:K8"/>
    <mergeCell ref="E12:F12"/>
    <mergeCell ref="G9:J9"/>
    <mergeCell ref="G10:J10"/>
    <mergeCell ref="G11:J11"/>
    <mergeCell ref="E5:S5"/>
    <mergeCell ref="F6:K6"/>
    <mergeCell ref="N6:S6"/>
    <mergeCell ref="A20:C20"/>
    <mergeCell ref="A18:C18"/>
    <mergeCell ref="D19:G19"/>
    <mergeCell ref="E17:F17"/>
    <mergeCell ref="G17:J17"/>
    <mergeCell ref="E18:S18"/>
    <mergeCell ref="M17:N17"/>
    <mergeCell ref="A3:B3"/>
    <mergeCell ref="A4:C4"/>
    <mergeCell ref="A5:C5"/>
    <mergeCell ref="B6:C6"/>
    <mergeCell ref="B8:C8"/>
  </mergeCells>
  <phoneticPr fontId="2"/>
  <hyperlinks>
    <hyperlink ref="Q1:S1" location="メインメニュー!A1" display="メインメニュー" xr:uid="{F1ADA466-8452-2E4F-8614-20EF1EA1D83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890859-23D8-4E26-AF0E-19C99B321B50}">
          <x14:formula1>
            <xm:f>リスト!$G$5</xm:f>
          </x14:formula1>
          <xm:sqref>D21:G38</xm:sqref>
        </x14:dataValidation>
        <x14:dataValidation type="list" allowBlank="1" showInputMessage="1" showErrorMessage="1" xr:uid="{8EAD5C89-FE17-4F41-AACA-570C673772FA}">
          <x14:formula1>
            <xm:f>リスト!$G$3</xm:f>
          </x14:formula1>
          <xm:sqref>B8 H8:K8 P8:S8</xm:sqref>
        </x14:dataValidation>
        <x14:dataValidation type="list" allowBlank="1" showInputMessage="1" showErrorMessage="1" xr:uid="{E9B2CEF4-2886-1249-A8F2-454E2B408830}">
          <x14:formula1>
            <xm:f>OFFSET(登録シート!$C$7,,,COUNTA(登録シート!$C$7:$G$106))</xm:f>
          </x14:formula1>
          <xm:sqref>G9:G17 B9:B17 B21:B38 O9:O17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75A0-9D48-451A-9D73-1C358434B805}">
  <sheetPr codeName="Sheet11">
    <tabColor rgb="FF0070C0"/>
    <pageSetUpPr fitToPage="1"/>
  </sheetPr>
  <dimension ref="A1:K26"/>
  <sheetViews>
    <sheetView showGridLines="0" zoomScaleNormal="100" workbookViewId="0">
      <selection sqref="A1:G1"/>
    </sheetView>
  </sheetViews>
  <sheetFormatPr defaultColWidth="8.796875" defaultRowHeight="18" x14ac:dyDescent="0.45"/>
  <cols>
    <col min="2" max="2" width="13.5" customWidth="1"/>
    <col min="3" max="3" width="6.69921875" customWidth="1"/>
    <col min="4" max="4" width="2" customWidth="1"/>
    <col min="6" max="6" width="13.296875" customWidth="1"/>
    <col min="7" max="7" width="6.69921875" customWidth="1"/>
    <col min="8" max="8" width="2.69921875" customWidth="1"/>
    <col min="10" max="10" width="13.5" customWidth="1"/>
    <col min="11" max="11" width="6.69921875" customWidth="1"/>
  </cols>
  <sheetData>
    <row r="1" spans="1:11" ht="26.4" x14ac:dyDescent="0.45">
      <c r="A1" s="218" t="s">
        <v>175</v>
      </c>
      <c r="B1" s="218"/>
      <c r="C1" s="218"/>
      <c r="D1" s="218"/>
      <c r="E1" s="218"/>
      <c r="F1" s="218"/>
      <c r="G1" s="218"/>
      <c r="J1" s="200" t="s">
        <v>282</v>
      </c>
      <c r="K1" s="200"/>
    </row>
    <row r="2" spans="1:11" ht="7.8" customHeight="1" thickBot="1" x14ac:dyDescent="0.5"/>
    <row r="3" spans="1:11" ht="30.4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7"/>
    </row>
    <row r="4" spans="1:11" ht="8.5500000000000007" customHeight="1" x14ac:dyDescent="0.45">
      <c r="A4" s="197"/>
      <c r="B4" s="197"/>
      <c r="C4" s="197"/>
      <c r="D4" s="197"/>
      <c r="E4" s="197"/>
    </row>
    <row r="5" spans="1:11" ht="15" customHeight="1" x14ac:dyDescent="0.45">
      <c r="A5" s="241" t="s">
        <v>63</v>
      </c>
      <c r="B5" s="241"/>
      <c r="C5" s="241"/>
      <c r="D5" s="1"/>
      <c r="E5" s="197" t="s">
        <v>263</v>
      </c>
      <c r="F5" s="197"/>
      <c r="G5" s="197"/>
      <c r="H5" s="197"/>
      <c r="I5" s="197"/>
      <c r="J5" s="197"/>
      <c r="K5" s="197"/>
    </row>
    <row r="6" spans="1:11" ht="18.600000000000001" thickBot="1" x14ac:dyDescent="0.5">
      <c r="A6" s="241" t="s">
        <v>269</v>
      </c>
      <c r="B6" s="241"/>
      <c r="C6" s="241"/>
      <c r="E6" s="241" t="s">
        <v>264</v>
      </c>
      <c r="F6" s="241"/>
      <c r="G6" s="241"/>
      <c r="H6" s="1"/>
      <c r="I6" s="241" t="s">
        <v>265</v>
      </c>
      <c r="J6" s="241"/>
      <c r="K6" s="241"/>
    </row>
    <row r="7" spans="1:11" ht="18.600000000000001" thickBot="1" x14ac:dyDescent="0.5">
      <c r="A7" s="165">
        <f>C3</f>
        <v>0</v>
      </c>
      <c r="B7" s="165"/>
      <c r="C7" s="165"/>
      <c r="E7" s="250"/>
      <c r="F7" s="251"/>
      <c r="G7" s="252"/>
      <c r="I7" s="250"/>
      <c r="J7" s="251"/>
      <c r="K7" s="252"/>
    </row>
    <row r="8" spans="1:11" ht="19.8" customHeight="1" thickBot="1" x14ac:dyDescent="0.5">
      <c r="A8" s="48"/>
      <c r="B8" s="48"/>
      <c r="C8" s="48"/>
      <c r="E8" s="163" t="s">
        <v>279</v>
      </c>
      <c r="F8" s="331"/>
      <c r="G8" s="331"/>
      <c r="H8" s="331"/>
      <c r="I8" s="331"/>
      <c r="J8" s="331"/>
      <c r="K8" s="331"/>
    </row>
    <row r="9" spans="1:11" ht="21.45" customHeight="1" thickBot="1" x14ac:dyDescent="0.5">
      <c r="A9" s="21" t="s">
        <v>184</v>
      </c>
      <c r="B9" s="328"/>
      <c r="C9" s="329"/>
      <c r="E9" s="21" t="s">
        <v>184</v>
      </c>
      <c r="F9" s="328"/>
      <c r="G9" s="329"/>
      <c r="H9" s="5"/>
      <c r="I9" s="21" t="s">
        <v>184</v>
      </c>
      <c r="J9" s="328"/>
      <c r="K9" s="329"/>
    </row>
    <row r="10" spans="1:11" ht="14.55" customHeight="1" thickBot="1" x14ac:dyDescent="0.5">
      <c r="A10" s="330" t="s">
        <v>64</v>
      </c>
      <c r="B10" s="330"/>
      <c r="C10" s="330"/>
      <c r="D10" s="51"/>
      <c r="E10" s="330" t="s">
        <v>64</v>
      </c>
      <c r="F10" s="330"/>
      <c r="G10" s="330"/>
      <c r="I10" s="330" t="s">
        <v>64</v>
      </c>
      <c r="J10" s="330"/>
      <c r="K10" s="330"/>
    </row>
    <row r="11" spans="1:11" x14ac:dyDescent="0.45">
      <c r="A11" s="17" t="s">
        <v>25</v>
      </c>
      <c r="B11" s="123"/>
      <c r="C11" s="145" t="str">
        <f>IFERROR(VLOOKUP(B11,登録シート!$C$5:$T$106,11,0)&amp;" "&amp;DATEDIF(VLOOKUP(B11,登録シート!$C$5:$T$106,15,0),登録シート!$R$3,"y")&amp;"歳","")</f>
        <v/>
      </c>
      <c r="E11" s="17" t="s">
        <v>25</v>
      </c>
      <c r="F11" s="132"/>
      <c r="G11" s="145" t="str">
        <f>IFERROR(VLOOKUP(F11,登録シート!$C$5:$T$106,11,0)&amp;" "&amp;DATEDIF(VLOOKUP(F11,登録シート!$C$5:$T$106,15,0),登録シート!$R$3,"y")&amp;"歳","")</f>
        <v/>
      </c>
      <c r="I11" s="17" t="s">
        <v>25</v>
      </c>
      <c r="J11" s="132"/>
      <c r="K11" s="145" t="str">
        <f>IFERROR(VLOOKUP(J11,登録シート!$C$5:$T$106,11,0)&amp;" "&amp;DATEDIF(VLOOKUP(J11,登録シート!$C$5:$T$106,15,0),登録シート!$R$3,"y")&amp;"歳","")</f>
        <v/>
      </c>
    </row>
    <row r="12" spans="1:11" x14ac:dyDescent="0.45">
      <c r="A12" s="20" t="s">
        <v>26</v>
      </c>
      <c r="B12" s="125"/>
      <c r="C12" s="143" t="str">
        <f>IFERROR(VLOOKUP(B12,登録シート!$C$5:$T$106,11,0)&amp;" "&amp;DATEDIF(VLOOKUP(B12,登録シート!$C$5:$T$106,15,0),登録シート!$R$3,"y")&amp;"歳","")</f>
        <v/>
      </c>
      <c r="E12" s="20" t="s">
        <v>26</v>
      </c>
      <c r="F12" s="131"/>
      <c r="G12" s="143" t="str">
        <f>IFERROR(VLOOKUP(F12,登録シート!$C$5:$T$106,11,0)&amp;" "&amp;DATEDIF(VLOOKUP(F12,登録シート!$C$5:$T$106,15,0),登録シート!$R$3,"y")&amp;"歳","")</f>
        <v/>
      </c>
      <c r="I12" s="20" t="s">
        <v>26</v>
      </c>
      <c r="J12" s="131"/>
      <c r="K12" s="143" t="str">
        <f>IFERROR(VLOOKUP(J12,登録シート!$C$5:$T$106,11,0)&amp;" "&amp;DATEDIF(VLOOKUP(J12,登録シート!$C$5:$T$106,15,0),登録シート!$R$3,"y")&amp;"歳","")</f>
        <v/>
      </c>
    </row>
    <row r="13" spans="1:11" x14ac:dyDescent="0.45">
      <c r="A13" s="20" t="s">
        <v>26</v>
      </c>
      <c r="B13" s="125"/>
      <c r="C13" s="143" t="str">
        <f>IFERROR(VLOOKUP(B13,登録シート!$C$5:$T$106,11,0)&amp;" "&amp;DATEDIF(VLOOKUP(B13,登録シート!$C$5:$T$106,15,0),登録シート!$R$3,"y")&amp;"歳","")</f>
        <v/>
      </c>
      <c r="E13" s="20" t="s">
        <v>26</v>
      </c>
      <c r="F13" s="131"/>
      <c r="G13" s="143" t="str">
        <f>IFERROR(VLOOKUP(F13,登録シート!$C$5:$T$106,11,0)&amp;" "&amp;DATEDIF(VLOOKUP(F13,登録シート!$C$5:$T$106,15,0),登録シート!$R$3,"y")&amp;"歳","")</f>
        <v/>
      </c>
      <c r="I13" s="20" t="s">
        <v>26</v>
      </c>
      <c r="J13" s="131"/>
      <c r="K13" s="143" t="str">
        <f>IFERROR(VLOOKUP(J13,登録シート!$C$5:$T$106,11,0)&amp;" "&amp;DATEDIF(VLOOKUP(J13,登録シート!$C$5:$T$106,15,0),登録シート!$R$3,"y")&amp;"歳","")</f>
        <v/>
      </c>
    </row>
    <row r="14" spans="1:11" x14ac:dyDescent="0.45">
      <c r="A14" s="20" t="s">
        <v>27</v>
      </c>
      <c r="B14" s="125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27</v>
      </c>
      <c r="F14" s="131"/>
      <c r="G14" s="143" t="str">
        <f>IFERROR(VLOOKUP(F14,登録シート!$C$5:$T$106,11,0)&amp;" "&amp;DATEDIF(VLOOKUP(F14,登録シート!$C$5:$T$106,15,0),登録シート!$R$3,"y")&amp;"歳","")</f>
        <v/>
      </c>
      <c r="I14" s="20" t="s">
        <v>27</v>
      </c>
      <c r="J14" s="131"/>
      <c r="K14" s="143" t="str">
        <f>IFERROR(VLOOKUP(J14,登録シート!$C$5:$T$106,11,0)&amp;" "&amp;DATEDIF(VLOOKUP(J14,登録シート!$C$5:$T$106,15,0),登録シート!$R$3,"y")&amp;"歳","")</f>
        <v/>
      </c>
    </row>
    <row r="15" spans="1:11" x14ac:dyDescent="0.45">
      <c r="A15" s="20" t="s">
        <v>27</v>
      </c>
      <c r="B15" s="125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27</v>
      </c>
      <c r="F15" s="131"/>
      <c r="G15" s="143" t="str">
        <f>IFERROR(VLOOKUP(F15,登録シート!$C$5:$T$106,11,0)&amp;" "&amp;DATEDIF(VLOOKUP(F15,登録シート!$C$5:$T$106,15,0),登録シート!$R$3,"y")&amp;"歳","")</f>
        <v/>
      </c>
      <c r="I15" s="20" t="s">
        <v>27</v>
      </c>
      <c r="J15" s="131"/>
      <c r="K15" s="143" t="str">
        <f>IFERROR(VLOOKUP(J15,登録シート!$C$5:$T$106,11,0)&amp;" "&amp;DATEDIF(VLOOKUP(J15,登録シート!$C$5:$T$106,15,0),登録シート!$R$3,"y")&amp;"歳","")</f>
        <v/>
      </c>
    </row>
    <row r="16" spans="1:11" x14ac:dyDescent="0.45">
      <c r="A16" s="20" t="s">
        <v>27</v>
      </c>
      <c r="B16" s="125"/>
      <c r="C16" s="143" t="str">
        <f>IFERROR(VLOOKUP(B16,登録シート!$C$5:$T$106,11,0)&amp;" "&amp;DATEDIF(VLOOKUP(B16,登録シート!$C$5:$T$106,15,0),登録シート!$R$3,"y")&amp;"歳","")</f>
        <v/>
      </c>
      <c r="E16" s="20" t="s">
        <v>27</v>
      </c>
      <c r="F16" s="131"/>
      <c r="G16" s="143" t="str">
        <f>IFERROR(VLOOKUP(F16,登録シート!$C$5:$T$106,11,0)&amp;" "&amp;DATEDIF(VLOOKUP(F16,登録シート!$C$5:$T$106,15,0),登録シート!$R$3,"y")&amp;"歳","")</f>
        <v/>
      </c>
      <c r="I16" s="20" t="s">
        <v>27</v>
      </c>
      <c r="J16" s="131"/>
      <c r="K16" s="143" t="str">
        <f>IFERROR(VLOOKUP(J16,登録シート!$C$5:$T$106,11,0)&amp;" "&amp;DATEDIF(VLOOKUP(J16,登録シート!$C$5:$T$106,15,0),登録シート!$R$3,"y")&amp;"歳","")</f>
        <v/>
      </c>
    </row>
    <row r="17" spans="1:11" x14ac:dyDescent="0.45">
      <c r="A17" s="20" t="s">
        <v>27</v>
      </c>
      <c r="B17" s="125"/>
      <c r="C17" s="143" t="str">
        <f>IFERROR(VLOOKUP(B17,登録シート!$C$5:$T$106,11,0)&amp;" "&amp;DATEDIF(VLOOKUP(B17,登録シート!$C$5:$T$106,15,0),登録シート!$R$3,"y")&amp;"歳","")</f>
        <v/>
      </c>
      <c r="E17" s="20" t="s">
        <v>27</v>
      </c>
      <c r="F17" s="131"/>
      <c r="G17" s="143" t="str">
        <f>IFERROR(VLOOKUP(F17,登録シート!$C$5:$T$106,11,0)&amp;" "&amp;DATEDIF(VLOOKUP(F17,登録シート!$C$5:$T$106,15,0),登録シート!$R$3,"y")&amp;"歳","")</f>
        <v/>
      </c>
      <c r="I17" s="20" t="s">
        <v>27</v>
      </c>
      <c r="J17" s="131"/>
      <c r="K17" s="143" t="str">
        <f>IFERROR(VLOOKUP(J17,登録シート!$C$5:$T$106,11,0)&amp;" "&amp;DATEDIF(VLOOKUP(J17,登録シート!$C$5:$T$106,15,0),登録シート!$R$3,"y")&amp;"歳","")</f>
        <v/>
      </c>
    </row>
    <row r="18" spans="1:11" x14ac:dyDescent="0.45">
      <c r="A18" s="20" t="s">
        <v>27</v>
      </c>
      <c r="B18" s="125"/>
      <c r="C18" s="143" t="str">
        <f>IFERROR(VLOOKUP(B18,登録シート!$C$5:$T$106,11,0)&amp;" "&amp;DATEDIF(VLOOKUP(B18,登録シート!$C$5:$T$106,15,0),登録シート!$R$3,"y")&amp;"歳","")</f>
        <v/>
      </c>
      <c r="E18" s="20" t="s">
        <v>27</v>
      </c>
      <c r="F18" s="131"/>
      <c r="G18" s="143" t="str">
        <f>IFERROR(VLOOKUP(F18,登録シート!$C$5:$T$106,11,0)&amp;" "&amp;DATEDIF(VLOOKUP(F18,登録シート!$C$5:$T$106,15,0),登録シート!$R$3,"y")&amp;"歳","")</f>
        <v/>
      </c>
      <c r="I18" s="20" t="s">
        <v>27</v>
      </c>
      <c r="J18" s="131"/>
      <c r="K18" s="143" t="str">
        <f>IFERROR(VLOOKUP(J18,登録シート!$C$5:$T$106,11,0)&amp;" "&amp;DATEDIF(VLOOKUP(J18,登録シート!$C$5:$T$106,15,0),登録シート!$R$3,"y")&amp;"歳","")</f>
        <v/>
      </c>
    </row>
    <row r="19" spans="1:11" x14ac:dyDescent="0.45">
      <c r="A19" s="20" t="s">
        <v>27</v>
      </c>
      <c r="B19" s="125"/>
      <c r="C19" s="143" t="str">
        <f>IFERROR(VLOOKUP(B19,登録シート!$C$5:$T$106,11,0)&amp;" "&amp;DATEDIF(VLOOKUP(B19,登録シート!$C$5:$T$106,15,0),登録シート!$R$3,"y")&amp;"歳","")</f>
        <v/>
      </c>
      <c r="E19" s="20" t="s">
        <v>27</v>
      </c>
      <c r="F19" s="131"/>
      <c r="G19" s="143" t="str">
        <f>IFERROR(VLOOKUP(F19,登録シート!$C$5:$T$106,11,0)&amp;" "&amp;DATEDIF(VLOOKUP(F19,登録シート!$C$5:$T$106,15,0),登録シート!$R$3,"y")&amp;"歳","")</f>
        <v/>
      </c>
      <c r="I19" s="20" t="s">
        <v>27</v>
      </c>
      <c r="J19" s="131"/>
      <c r="K19" s="143" t="str">
        <f>IFERROR(VLOOKUP(J19,登録シート!$C$5:$T$106,11,0)&amp;" "&amp;DATEDIF(VLOOKUP(J19,登録シート!$C$5:$T$106,15,0),登録シート!$R$3,"y")&amp;"歳","")</f>
        <v/>
      </c>
    </row>
    <row r="20" spans="1:11" ht="13.95" customHeight="1" x14ac:dyDescent="0.45">
      <c r="A20" s="20" t="s">
        <v>27</v>
      </c>
      <c r="B20" s="125"/>
      <c r="C20" s="143" t="str">
        <f>IFERROR(VLOOKUP(B20,登録シート!$C$5:$T$106,11,0)&amp;" "&amp;DATEDIF(VLOOKUP(B20,登録シート!$C$5:$T$106,15,0),登録シート!$R$3,"y")&amp;"歳","")</f>
        <v/>
      </c>
      <c r="E20" s="20" t="s">
        <v>27</v>
      </c>
      <c r="F20" s="131"/>
      <c r="G20" s="143" t="str">
        <f>IFERROR(VLOOKUP(F20,登録シート!$C$5:$T$106,11,0)&amp;" "&amp;DATEDIF(VLOOKUP(F20,登録シート!$C$5:$T$106,15,0),登録シート!$R$3,"y")&amp;"歳","")</f>
        <v/>
      </c>
      <c r="I20" s="20" t="s">
        <v>27</v>
      </c>
      <c r="J20" s="131"/>
      <c r="K20" s="143" t="str">
        <f>IFERROR(VLOOKUP(J20,登録シート!$C$5:$T$106,11,0)&amp;" "&amp;DATEDIF(VLOOKUP(J20,登録シート!$C$5:$T$106,15,0),登録シート!$R$3,"y")&amp;"歳","")</f>
        <v/>
      </c>
    </row>
    <row r="21" spans="1:11" x14ac:dyDescent="0.45">
      <c r="A21" s="20" t="s">
        <v>27</v>
      </c>
      <c r="B21" s="125"/>
      <c r="C21" s="143" t="str">
        <f>IFERROR(VLOOKUP(B21,登録シート!$C$5:$T$106,11,0)&amp;" "&amp;DATEDIF(VLOOKUP(B21,登録シート!$C$5:$T$106,15,0),登録シート!$R$3,"y")&amp;"歳","")</f>
        <v/>
      </c>
      <c r="E21" s="20" t="s">
        <v>27</v>
      </c>
      <c r="F21" s="131"/>
      <c r="G21" s="143" t="str">
        <f>IFERROR(VLOOKUP(F21,登録シート!$C$5:$T$106,11,0)&amp;" "&amp;DATEDIF(VLOOKUP(F21,登録シート!$C$5:$T$106,15,0),登録シート!$R$3,"y")&amp;"歳","")</f>
        <v/>
      </c>
      <c r="I21" s="20" t="s">
        <v>27</v>
      </c>
      <c r="J21" s="131"/>
      <c r="K21" s="143" t="str">
        <f>IFERROR(VLOOKUP(J21,登録シート!$C$5:$T$106,11,0)&amp;" "&amp;DATEDIF(VLOOKUP(J21,登録シート!$C$5:$T$106,15,0),登録シート!$R$3,"y")&amp;"歳","")</f>
        <v/>
      </c>
    </row>
    <row r="22" spans="1:11" x14ac:dyDescent="0.45">
      <c r="A22" s="20" t="s">
        <v>27</v>
      </c>
      <c r="B22" s="125"/>
      <c r="C22" s="143" t="str">
        <f>IFERROR(VLOOKUP(B22,登録シート!$C$5:$T$106,11,0)&amp;" "&amp;DATEDIF(VLOOKUP(B22,登録シート!$C$5:$T$106,15,0),登録シート!$R$3,"y")&amp;"歳","")</f>
        <v/>
      </c>
      <c r="E22" s="20" t="s">
        <v>27</v>
      </c>
      <c r="F22" s="131"/>
      <c r="G22" s="143" t="str">
        <f>IFERROR(VLOOKUP(F22,登録シート!$C$5:$T$106,11,0)&amp;" "&amp;DATEDIF(VLOOKUP(F22,登録シート!$C$5:$T$106,15,0),登録シート!$R$3,"y")&amp;"歳","")</f>
        <v/>
      </c>
      <c r="I22" s="20" t="s">
        <v>27</v>
      </c>
      <c r="J22" s="131"/>
      <c r="K22" s="143" t="str">
        <f>IFERROR(VLOOKUP(J22,登録シート!$C$5:$T$106,11,0)&amp;" "&amp;DATEDIF(VLOOKUP(J22,登録シート!$C$5:$T$106,15,0),登録シート!$R$3,"y")&amp;"歳","")</f>
        <v/>
      </c>
    </row>
    <row r="23" spans="1:11" x14ac:dyDescent="0.45">
      <c r="A23" s="20" t="s">
        <v>27</v>
      </c>
      <c r="B23" s="125"/>
      <c r="C23" s="143" t="str">
        <f>IFERROR(VLOOKUP(B23,登録シート!$C$5:$T$106,11,0)&amp;" "&amp;DATEDIF(VLOOKUP(B23,登録シート!$C$5:$T$106,15,0),登録シート!$R$3,"y")&amp;"歳","")</f>
        <v/>
      </c>
      <c r="E23" s="20" t="s">
        <v>27</v>
      </c>
      <c r="F23" s="131"/>
      <c r="G23" s="143" t="str">
        <f>IFERROR(VLOOKUP(F23,登録シート!$C$5:$T$106,11,0)&amp;" "&amp;DATEDIF(VLOOKUP(F23,登録シート!$C$5:$T$106,15,0),登録シート!$R$3,"y")&amp;"歳","")</f>
        <v/>
      </c>
      <c r="I23" s="20" t="s">
        <v>27</v>
      </c>
      <c r="J23" s="131"/>
      <c r="K23" s="143" t="str">
        <f>IFERROR(VLOOKUP(J23,登録シート!$C$5:$T$106,11,0)&amp;" "&amp;DATEDIF(VLOOKUP(J23,登録シート!$C$5:$T$106,15,0),登録シート!$R$3,"y")&amp;"歳","")</f>
        <v/>
      </c>
    </row>
    <row r="24" spans="1:11" ht="18.600000000000001" thickBot="1" x14ac:dyDescent="0.5">
      <c r="A24" s="38" t="s">
        <v>27</v>
      </c>
      <c r="B24" s="130"/>
      <c r="C24" s="144" t="str">
        <f>IFERROR(VLOOKUP(B24,登録シート!$C$5:$T$106,11,0)&amp;" "&amp;DATEDIF(VLOOKUP(B24,登録シート!$C$5:$T$106,15,0),登録シート!$R$3,"y")&amp;"歳","")</f>
        <v/>
      </c>
      <c r="E24" s="38" t="s">
        <v>27</v>
      </c>
      <c r="F24" s="138"/>
      <c r="G24" s="144" t="str">
        <f>IFERROR(VLOOKUP(F24,登録シート!$C$5:$T$106,11,0)&amp;" "&amp;DATEDIF(VLOOKUP(F24,登録シート!$C$5:$T$106,15,0),登録シート!$R$3,"y")&amp;"歳","")</f>
        <v/>
      </c>
      <c r="I24" s="38" t="s">
        <v>27</v>
      </c>
      <c r="J24" s="138"/>
      <c r="K24" s="144" t="str">
        <f>IFERROR(VLOOKUP(J24,登録シート!$C$5:$T$106,11,0)&amp;" "&amp;DATEDIF(VLOOKUP(J24,登録シート!$C$5:$T$106,15,0),登録シート!$R$3,"y")&amp;"歳","")</f>
        <v/>
      </c>
    </row>
    <row r="25" spans="1:11" ht="7.5" customHeight="1" x14ac:dyDescent="0.45">
      <c r="A25" s="1"/>
      <c r="B25" s="1"/>
    </row>
    <row r="26" spans="1:11" x14ac:dyDescent="0.45">
      <c r="A26" s="1" t="s">
        <v>12</v>
      </c>
      <c r="B26">
        <f>COUNTA(B14,F14,J14)</f>
        <v>0</v>
      </c>
      <c r="C26" t="s">
        <v>30</v>
      </c>
      <c r="D26" s="3"/>
    </row>
  </sheetData>
  <sheetProtection algorithmName="SHA-512" hashValue="q64+FUbArR8fqFZs9RED2qa+QBbRv8QXBWv3P5BS/jkPehuEMQdZy3B2kJPMEPFaKR0QZsTAaoXU7gjZkC82VA==" saltValue="H2wzeyt8pUfQK0xyl8GN5w==" spinCount="100000" sheet="1" objects="1" scenarios="1"/>
  <mergeCells count="20">
    <mergeCell ref="I7:K7"/>
    <mergeCell ref="J9:K9"/>
    <mergeCell ref="I10:K10"/>
    <mergeCell ref="E8:K8"/>
    <mergeCell ref="J1:K1"/>
    <mergeCell ref="C3:G3"/>
    <mergeCell ref="B9:C9"/>
    <mergeCell ref="A10:C10"/>
    <mergeCell ref="E6:G6"/>
    <mergeCell ref="F9:G9"/>
    <mergeCell ref="E10:G10"/>
    <mergeCell ref="A7:C7"/>
    <mergeCell ref="E7:G7"/>
    <mergeCell ref="A3:B3"/>
    <mergeCell ref="A4:E4"/>
    <mergeCell ref="A6:C6"/>
    <mergeCell ref="A1:G1"/>
    <mergeCell ref="E5:K5"/>
    <mergeCell ref="A5:C5"/>
    <mergeCell ref="I6:K6"/>
  </mergeCells>
  <phoneticPr fontId="2"/>
  <hyperlinks>
    <hyperlink ref="J1" location="メインメニュー!A1" display="メインメニュー" xr:uid="{16676E66-FCBF-7141-8F0A-C5B19C220D2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86CE50-F26F-5945-A5B1-EC86A3FB29ED}">
          <x14:formula1>
            <xm:f>OFFSET(登録シート!$C$7,,,COUNTA(登録シート!$C$7:$G$106))</xm:f>
          </x14:formula1>
          <xm:sqref>F11:F24 B11:B24 J11:J24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1266-2BF1-491E-92EA-F74547589DC8}">
  <sheetPr codeName="Sheet12">
    <tabColor rgb="FFFFFF00"/>
  </sheetPr>
  <dimension ref="A1:K19"/>
  <sheetViews>
    <sheetView showGridLines="0" zoomScaleNormal="100" workbookViewId="0">
      <selection activeCell="B6" sqref="B6:D6"/>
    </sheetView>
  </sheetViews>
  <sheetFormatPr defaultColWidth="8.796875" defaultRowHeight="18" x14ac:dyDescent="0.45"/>
  <cols>
    <col min="1" max="1" width="21.19921875" customWidth="1"/>
    <col min="2" max="2" width="11.69921875" customWidth="1"/>
    <col min="4" max="4" width="26.296875" customWidth="1"/>
    <col min="5" max="5" width="11.796875" customWidth="1"/>
    <col min="6" max="6" width="45.19921875" customWidth="1"/>
    <col min="7" max="7" width="16.69921875" customWidth="1"/>
    <col min="11" max="11" width="14.796875" style="1" customWidth="1"/>
  </cols>
  <sheetData>
    <row r="1" spans="1:8" ht="69.45" customHeight="1" x14ac:dyDescent="0.45">
      <c r="A1" s="112" t="s">
        <v>176</v>
      </c>
      <c r="B1" s="332" t="s">
        <v>285</v>
      </c>
      <c r="C1" s="333"/>
      <c r="D1" s="333"/>
      <c r="E1" s="333"/>
      <c r="F1" s="333"/>
      <c r="G1" s="333"/>
    </row>
    <row r="2" spans="1:8" ht="11.55" customHeight="1" thickBot="1" x14ac:dyDescent="0.5">
      <c r="B2" s="197"/>
      <c r="C2" s="197"/>
      <c r="D2" s="197"/>
      <c r="E2" s="197"/>
      <c r="F2" s="197"/>
      <c r="G2" s="197"/>
    </row>
    <row r="3" spans="1:8" ht="27.45" customHeight="1" thickBot="1" x14ac:dyDescent="0.5">
      <c r="A3" s="21" t="s">
        <v>0</v>
      </c>
      <c r="B3" s="335">
        <f>所属データ入力!B3</f>
        <v>0</v>
      </c>
      <c r="C3" s="335"/>
      <c r="D3" s="335"/>
      <c r="E3" s="336"/>
      <c r="G3" s="122" t="s">
        <v>282</v>
      </c>
    </row>
    <row r="4" spans="1:8" ht="16.2" customHeight="1" x14ac:dyDescent="0.45"/>
    <row r="5" spans="1:8" ht="30.45" customHeight="1" thickBot="1" x14ac:dyDescent="0.5">
      <c r="A5" s="337" t="s">
        <v>65</v>
      </c>
      <c r="B5" s="338"/>
      <c r="C5" s="338"/>
      <c r="D5" s="338"/>
      <c r="E5" s="338"/>
      <c r="F5" s="338"/>
      <c r="G5" s="338"/>
    </row>
    <row r="6" spans="1:8" ht="18.600000000000001" thickBot="1" x14ac:dyDescent="0.5">
      <c r="A6" s="149" t="s">
        <v>77</v>
      </c>
      <c r="B6" s="344" t="s">
        <v>284</v>
      </c>
      <c r="C6" s="345"/>
      <c r="D6" s="346"/>
      <c r="E6" s="150"/>
      <c r="F6" s="10" t="s">
        <v>80</v>
      </c>
      <c r="G6" s="83">
        <f>VLOOKUP(B6,リスト!$E$11:$F$16,2,0)</f>
        <v>0</v>
      </c>
      <c r="H6" s="11"/>
    </row>
    <row r="7" spans="1:8" ht="4.95" customHeight="1" thickBot="1" x14ac:dyDescent="0.5">
      <c r="A7" s="2"/>
      <c r="B7" s="2"/>
      <c r="C7" s="2"/>
      <c r="D7" s="2"/>
      <c r="E7" s="2"/>
      <c r="F7" s="2"/>
      <c r="G7" s="2"/>
    </row>
    <row r="8" spans="1:8" x14ac:dyDescent="0.45">
      <c r="A8" s="236" t="s">
        <v>66</v>
      </c>
      <c r="B8" s="195" t="s">
        <v>68</v>
      </c>
      <c r="C8" s="195" t="s">
        <v>69</v>
      </c>
      <c r="D8" s="195" t="s">
        <v>70</v>
      </c>
      <c r="E8" s="195" t="s">
        <v>71</v>
      </c>
      <c r="F8" s="195"/>
      <c r="G8" s="227" t="s">
        <v>74</v>
      </c>
    </row>
    <row r="9" spans="1:8" x14ac:dyDescent="0.45">
      <c r="A9" s="226"/>
      <c r="B9" s="245"/>
      <c r="C9" s="245"/>
      <c r="D9" s="245"/>
      <c r="E9" s="14" t="s">
        <v>72</v>
      </c>
      <c r="F9" s="14" t="s">
        <v>73</v>
      </c>
      <c r="G9" s="339"/>
    </row>
    <row r="10" spans="1:8" ht="25.95" customHeight="1" thickBot="1" x14ac:dyDescent="0.5">
      <c r="A10" s="108"/>
      <c r="B10" s="95"/>
      <c r="C10" s="95"/>
      <c r="D10" s="95"/>
      <c r="E10" s="109"/>
      <c r="F10" s="97"/>
      <c r="G10" s="110"/>
    </row>
    <row r="11" spans="1:8" ht="26.55" customHeight="1" x14ac:dyDescent="0.45">
      <c r="A11" s="93" t="s">
        <v>277</v>
      </c>
      <c r="C11" s="334" t="s">
        <v>185</v>
      </c>
      <c r="D11" s="334"/>
      <c r="E11" s="106" t="s">
        <v>276</v>
      </c>
    </row>
    <row r="12" spans="1:8" ht="28.2" customHeight="1" thickBot="1" x14ac:dyDescent="0.5">
      <c r="A12" s="337" t="s">
        <v>75</v>
      </c>
      <c r="B12" s="338"/>
      <c r="C12" s="338"/>
      <c r="D12" s="338"/>
      <c r="E12" s="338"/>
      <c r="F12" s="338"/>
      <c r="G12" s="338"/>
    </row>
    <row r="13" spans="1:8" ht="18.600000000000001" thickBot="1" x14ac:dyDescent="0.5">
      <c r="A13" s="21" t="s">
        <v>77</v>
      </c>
      <c r="B13" s="340" t="s">
        <v>284</v>
      </c>
      <c r="C13" s="341"/>
      <c r="D13" s="342" t="s">
        <v>82</v>
      </c>
      <c r="E13" s="343"/>
      <c r="F13" s="10" t="s">
        <v>80</v>
      </c>
      <c r="G13" s="30" t="str">
        <f>IF(B13="しません",10000,"0")</f>
        <v>0</v>
      </c>
      <c r="H13" s="11"/>
    </row>
    <row r="14" spans="1:8" ht="4.95" customHeight="1" thickBot="1" x14ac:dyDescent="0.5">
      <c r="A14" s="2"/>
      <c r="B14" s="2"/>
      <c r="C14" s="2"/>
      <c r="D14" s="2"/>
      <c r="E14" s="2"/>
      <c r="F14" s="2"/>
      <c r="G14" s="2"/>
    </row>
    <row r="15" spans="1:8" x14ac:dyDescent="0.45">
      <c r="A15" s="236" t="s">
        <v>66</v>
      </c>
      <c r="B15" s="195" t="s">
        <v>68</v>
      </c>
      <c r="C15" s="195" t="s">
        <v>69</v>
      </c>
      <c r="D15" s="195" t="s">
        <v>70</v>
      </c>
      <c r="E15" s="195" t="s">
        <v>71</v>
      </c>
      <c r="F15" s="195"/>
      <c r="G15" s="227" t="s">
        <v>74</v>
      </c>
    </row>
    <row r="16" spans="1:8" x14ac:dyDescent="0.45">
      <c r="A16" s="226"/>
      <c r="B16" s="245"/>
      <c r="C16" s="245"/>
      <c r="D16" s="245"/>
      <c r="E16" s="14" t="s">
        <v>72</v>
      </c>
      <c r="F16" s="14" t="s">
        <v>73</v>
      </c>
      <c r="G16" s="339"/>
    </row>
    <row r="17" spans="1:7" ht="25.95" customHeight="1" thickBot="1" x14ac:dyDescent="0.5">
      <c r="A17" s="108"/>
      <c r="B17" s="95"/>
      <c r="C17" s="95"/>
      <c r="D17" s="95"/>
      <c r="E17" s="109"/>
      <c r="F17" s="97"/>
      <c r="G17" s="110"/>
    </row>
    <row r="18" spans="1:7" ht="26.55" customHeight="1" thickBot="1" x14ac:dyDescent="0.5">
      <c r="A18" s="93" t="s">
        <v>277</v>
      </c>
      <c r="C18" s="334"/>
      <c r="D18" s="334"/>
      <c r="E18" s="107" t="s">
        <v>276</v>
      </c>
    </row>
    <row r="19" spans="1:7" ht="20.399999999999999" thickBot="1" x14ac:dyDescent="0.5">
      <c r="A19" s="29" t="s">
        <v>81</v>
      </c>
      <c r="B19" s="32">
        <f>G6+G13</f>
        <v>0</v>
      </c>
      <c r="C19" s="31" t="s">
        <v>76</v>
      </c>
    </row>
  </sheetData>
  <sheetProtection algorithmName="SHA-512" hashValue="Ve8hSN8pn+VyZ2+VwwMmA03pjJ14tusMKBPb5vqRJPrACcjs7dhDtDQ88W1IZdjycfAy0446UW6Wzh9hS0w1xg==" saltValue="Gl3REXblSdTH9PNLQDvkSg==" spinCount="100000" sheet="1" objects="1" scenarios="1"/>
  <mergeCells count="22">
    <mergeCell ref="E8:F8"/>
    <mergeCell ref="A5:G5"/>
    <mergeCell ref="G8:G9"/>
    <mergeCell ref="B13:C13"/>
    <mergeCell ref="D13:E13"/>
    <mergeCell ref="B6:D6"/>
    <mergeCell ref="B2:G2"/>
    <mergeCell ref="B1:G1"/>
    <mergeCell ref="C11:D11"/>
    <mergeCell ref="C18:D18"/>
    <mergeCell ref="B3:E3"/>
    <mergeCell ref="A12:G12"/>
    <mergeCell ref="A15:A16"/>
    <mergeCell ref="B15:B16"/>
    <mergeCell ref="C15:C16"/>
    <mergeCell ref="D15:D16"/>
    <mergeCell ref="E15:F15"/>
    <mergeCell ref="G15:G16"/>
    <mergeCell ref="A8:A9"/>
    <mergeCell ref="B8:B9"/>
    <mergeCell ref="C8:C9"/>
    <mergeCell ref="D8:D9"/>
  </mergeCells>
  <phoneticPr fontId="2"/>
  <dataValidations count="2">
    <dataValidation imeMode="halfKatakana" allowBlank="1" showInputMessage="1" showErrorMessage="1" sqref="B10 B17" xr:uid="{7EEAA489-6631-4A02-99C7-D7E15B324E0F}"/>
    <dataValidation imeMode="halfAlpha" allowBlank="1" showInputMessage="1" showErrorMessage="1" sqref="G10 G17" xr:uid="{AB750018-CB10-4BF7-AE97-EF8C1F9F0180}"/>
  </dataValidations>
  <hyperlinks>
    <hyperlink ref="G3" location="メインメニュー!A1" display="メインメニュー" xr:uid="{6A8FE867-687F-7243-B18D-862BF5D281E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E9AED4B-9BF3-43B1-8961-FC76C772F8DC}">
          <x14:formula1>
            <xm:f>リスト!$E$5:$E$6</xm:f>
          </x14:formula1>
          <xm:sqref>C10</xm:sqref>
        </x14:dataValidation>
        <x14:dataValidation type="list" allowBlank="1" showInputMessage="1" showErrorMessage="1" xr:uid="{FB3771DA-DD79-43D4-A8E3-9DB70ACD7F54}">
          <x14:formula1>
            <xm:f>リスト!$E$8:$E$10</xm:f>
          </x14:formula1>
          <xm:sqref>B13:C13</xm:sqref>
        </x14:dataValidation>
        <x14:dataValidation type="list" allowBlank="1" showInputMessage="1" showErrorMessage="1" xr:uid="{1A1FC968-A5CC-4E95-BA6C-D32C013E989C}">
          <x14:formula1>
            <xm:f>リスト!$E$5:$E$7</xm:f>
          </x14:formula1>
          <xm:sqref>C17</xm:sqref>
        </x14:dataValidation>
        <x14:dataValidation type="list" allowBlank="1" showInputMessage="1" showErrorMessage="1" xr:uid="{99116B43-6B90-4E57-9214-D76FDC1D0ABC}">
          <x14:formula1>
            <xm:f>リスト!$E$11:$E$16</xm:f>
          </x14:formula1>
          <xm:sqref>B6:D6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90E5-7BE5-415A-9E6B-6C18AE39E1D3}">
  <sheetPr codeName="Sheet13">
    <tabColor rgb="FFFF0000"/>
    <pageSetUpPr fitToPage="1"/>
  </sheetPr>
  <dimension ref="A1:Y36"/>
  <sheetViews>
    <sheetView zoomScaleNormal="100" workbookViewId="0">
      <selection activeCell="S3" sqref="S3"/>
    </sheetView>
  </sheetViews>
  <sheetFormatPr defaultColWidth="8.796875" defaultRowHeight="18" x14ac:dyDescent="0.45"/>
  <cols>
    <col min="1" max="1" width="7.69921875" customWidth="1"/>
    <col min="2" max="2" width="7.19921875" customWidth="1"/>
    <col min="3" max="5" width="2.69921875" customWidth="1"/>
    <col min="6" max="7" width="3.296875" customWidth="1"/>
    <col min="8" max="8" width="4.69921875" customWidth="1"/>
    <col min="9" max="9" width="4.796875" customWidth="1"/>
    <col min="10" max="10" width="4.19921875" customWidth="1"/>
    <col min="11" max="11" width="7" style="52" bestFit="1" customWidth="1"/>
    <col min="12" max="12" width="4.796875" style="52" customWidth="1"/>
    <col min="13" max="13" width="7.19921875" style="52" bestFit="1" customWidth="1"/>
    <col min="14" max="14" width="8.19921875" style="52" customWidth="1"/>
    <col min="15" max="15" width="2.69921875" customWidth="1"/>
    <col min="16" max="18" width="6.19921875" customWidth="1"/>
    <col min="19" max="24" width="5.5" customWidth="1"/>
    <col min="25" max="25" width="5.5" style="91" customWidth="1"/>
  </cols>
  <sheetData>
    <row r="1" spans="1:25" ht="26.4" x14ac:dyDescent="0.65">
      <c r="A1" s="410" t="s">
        <v>246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200" t="s">
        <v>282</v>
      </c>
      <c r="V1" s="201"/>
      <c r="W1" s="201"/>
    </row>
    <row r="2" spans="1:25" ht="9.4499999999999993" customHeight="1" thickBot="1" x14ac:dyDescent="0.5"/>
    <row r="3" spans="1:25" ht="28.05" customHeight="1" thickBot="1" x14ac:dyDescent="0.5">
      <c r="A3" s="231" t="s">
        <v>0</v>
      </c>
      <c r="B3" s="175"/>
      <c r="C3" s="232">
        <f>所属データ入力!B3</f>
        <v>0</v>
      </c>
      <c r="D3" s="232"/>
      <c r="E3" s="232"/>
      <c r="F3" s="232"/>
      <c r="G3" s="232"/>
      <c r="H3" s="232"/>
      <c r="I3" s="232"/>
      <c r="J3" s="232"/>
      <c r="K3" s="232"/>
      <c r="L3" s="233"/>
      <c r="N3" s="69"/>
      <c r="O3" s="70"/>
      <c r="P3" s="70"/>
      <c r="Q3" s="71"/>
      <c r="R3" s="72"/>
      <c r="S3" s="72"/>
      <c r="T3" s="68"/>
    </row>
    <row r="4" spans="1:25" ht="21.45" customHeight="1" thickBot="1" x14ac:dyDescent="0.5">
      <c r="A4" s="294" t="s">
        <v>202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1:25" ht="18.600000000000001" thickBot="1" x14ac:dyDescent="0.5">
      <c r="A5" s="231" t="s">
        <v>141</v>
      </c>
      <c r="B5" s="175"/>
      <c r="C5" s="175" t="s">
        <v>201</v>
      </c>
      <c r="D5" s="175"/>
      <c r="E5" s="175"/>
      <c r="F5" s="175"/>
      <c r="G5" s="175"/>
      <c r="H5" s="175"/>
      <c r="I5" s="175"/>
      <c r="J5" s="175"/>
      <c r="K5" s="56" t="s">
        <v>191</v>
      </c>
      <c r="L5" s="359" t="s">
        <v>192</v>
      </c>
      <c r="M5" s="359"/>
      <c r="N5" s="57" t="s">
        <v>194</v>
      </c>
      <c r="P5" s="231" t="s">
        <v>224</v>
      </c>
      <c r="Q5" s="175"/>
      <c r="R5" s="175"/>
      <c r="S5" s="175" t="s">
        <v>223</v>
      </c>
      <c r="T5" s="360"/>
    </row>
    <row r="6" spans="1:25" x14ac:dyDescent="0.45">
      <c r="A6" s="356" t="s">
        <v>187</v>
      </c>
      <c r="B6" s="357"/>
      <c r="C6" s="357" t="s">
        <v>193</v>
      </c>
      <c r="D6" s="357"/>
      <c r="E6" s="357"/>
      <c r="F6" s="357"/>
      <c r="G6" s="357"/>
      <c r="H6" s="357"/>
      <c r="I6" s="357"/>
      <c r="J6" s="357"/>
      <c r="K6" s="55">
        <v>10000</v>
      </c>
      <c r="L6" s="65">
        <v>1</v>
      </c>
      <c r="M6" s="62" t="s">
        <v>30</v>
      </c>
      <c r="N6" s="58">
        <f>K6*L6</f>
        <v>10000</v>
      </c>
      <c r="P6" s="356" t="s">
        <v>200</v>
      </c>
      <c r="Q6" s="357"/>
      <c r="R6" s="357"/>
      <c r="S6" s="408">
        <f>N13</f>
        <v>10000</v>
      </c>
      <c r="T6" s="409"/>
    </row>
    <row r="7" spans="1:25" x14ac:dyDescent="0.45">
      <c r="A7" s="358" t="s">
        <v>188</v>
      </c>
      <c r="B7" s="355"/>
      <c r="C7" s="355" t="s">
        <v>190</v>
      </c>
      <c r="D7" s="355"/>
      <c r="E7" s="355"/>
      <c r="F7" s="355"/>
      <c r="G7" s="355"/>
      <c r="H7" s="355"/>
      <c r="I7" s="355"/>
      <c r="J7" s="355"/>
      <c r="K7" s="53">
        <v>3000</v>
      </c>
      <c r="L7" s="66">
        <f>Y7</f>
        <v>0</v>
      </c>
      <c r="M7" s="63" t="s">
        <v>31</v>
      </c>
      <c r="N7" s="59">
        <f>K7*L7</f>
        <v>0</v>
      </c>
      <c r="P7" s="358" t="s">
        <v>219</v>
      </c>
      <c r="Q7" s="355"/>
      <c r="R7" s="355"/>
      <c r="S7" s="416">
        <f>N34</f>
        <v>0</v>
      </c>
      <c r="T7" s="417"/>
      <c r="Y7" s="91">
        <f>COUNTIF(登録シート!B7:B106,"*指導者*")</f>
        <v>0</v>
      </c>
    </row>
    <row r="8" spans="1:25" ht="18.600000000000001" thickBot="1" x14ac:dyDescent="0.5">
      <c r="A8" s="358" t="s">
        <v>189</v>
      </c>
      <c r="B8" s="355"/>
      <c r="C8" s="355" t="s">
        <v>195</v>
      </c>
      <c r="D8" s="355"/>
      <c r="E8" s="355"/>
      <c r="F8" s="355"/>
      <c r="G8" s="355"/>
      <c r="H8" s="355"/>
      <c r="I8" s="355"/>
      <c r="J8" s="355"/>
      <c r="K8" s="53">
        <v>2000</v>
      </c>
      <c r="L8" s="66">
        <f t="shared" ref="L8:L12" si="0">Y8</f>
        <v>0</v>
      </c>
      <c r="M8" s="63" t="s">
        <v>31</v>
      </c>
      <c r="N8" s="59">
        <f t="shared" ref="N8:N11" si="1">K8*L8</f>
        <v>0</v>
      </c>
      <c r="P8" s="373" t="s">
        <v>221</v>
      </c>
      <c r="Q8" s="374"/>
      <c r="R8" s="374"/>
      <c r="S8" s="418">
        <f>N36</f>
        <v>0</v>
      </c>
      <c r="T8" s="419"/>
      <c r="Y8" s="91">
        <f>COUNTIFS(登録シート!$B$7:$B$106,"選手",登録シート!$S$7:$S$106,"社会人")+COUNTIFS(登録シート!$B$7:$B$106,"選手",登録シート!$S$7:$S$106,"大学")</f>
        <v>0</v>
      </c>
    </row>
    <row r="9" spans="1:25" ht="18.600000000000001" thickBot="1" x14ac:dyDescent="0.5">
      <c r="A9" s="358"/>
      <c r="B9" s="355"/>
      <c r="C9" s="355" t="s">
        <v>196</v>
      </c>
      <c r="D9" s="355"/>
      <c r="E9" s="355"/>
      <c r="F9" s="355"/>
      <c r="G9" s="355"/>
      <c r="H9" s="355"/>
      <c r="I9" s="355"/>
      <c r="J9" s="355"/>
      <c r="K9" s="53">
        <v>1500</v>
      </c>
      <c r="L9" s="66">
        <f t="shared" si="0"/>
        <v>0</v>
      </c>
      <c r="M9" s="63" t="s">
        <v>31</v>
      </c>
      <c r="N9" s="59">
        <f t="shared" si="1"/>
        <v>0</v>
      </c>
      <c r="P9" s="231" t="s">
        <v>194</v>
      </c>
      <c r="Q9" s="175"/>
      <c r="R9" s="175"/>
      <c r="S9" s="420">
        <f>SUM(S6:T8)</f>
        <v>10000</v>
      </c>
      <c r="T9" s="421"/>
      <c r="Y9" s="91">
        <f>COUNTIFS(登録シート!$B$7:$B$106,"選手",登録シート!$S$7:$S$106,"高校")</f>
        <v>0</v>
      </c>
    </row>
    <row r="10" spans="1:25" ht="18.600000000000001" thickBot="1" x14ac:dyDescent="0.5">
      <c r="A10" s="358"/>
      <c r="B10" s="355"/>
      <c r="C10" s="355" t="s">
        <v>197</v>
      </c>
      <c r="D10" s="355"/>
      <c r="E10" s="355"/>
      <c r="F10" s="355"/>
      <c r="G10" s="355"/>
      <c r="H10" s="355"/>
      <c r="I10" s="355"/>
      <c r="J10" s="355"/>
      <c r="K10" s="53">
        <v>1000</v>
      </c>
      <c r="L10" s="66">
        <f t="shared" si="0"/>
        <v>0</v>
      </c>
      <c r="M10" s="63" t="s">
        <v>31</v>
      </c>
      <c r="N10" s="59">
        <f t="shared" si="1"/>
        <v>0</v>
      </c>
      <c r="Y10" s="91">
        <f>COUNTIFS(登録シート!$B$7:$B$106,"選手",登録シート!$S$7:$S$106,"中学")</f>
        <v>0</v>
      </c>
    </row>
    <row r="11" spans="1:25" x14ac:dyDescent="0.45">
      <c r="A11" s="358"/>
      <c r="B11" s="355"/>
      <c r="C11" s="355" t="s">
        <v>198</v>
      </c>
      <c r="D11" s="355"/>
      <c r="E11" s="355"/>
      <c r="F11" s="355"/>
      <c r="G11" s="355"/>
      <c r="H11" s="355"/>
      <c r="I11" s="355"/>
      <c r="J11" s="355"/>
      <c r="K11" s="53">
        <v>500</v>
      </c>
      <c r="L11" s="66">
        <f t="shared" si="0"/>
        <v>0</v>
      </c>
      <c r="M11" s="63" t="s">
        <v>31</v>
      </c>
      <c r="N11" s="59">
        <f t="shared" si="1"/>
        <v>0</v>
      </c>
      <c r="P11" s="383" t="s">
        <v>225</v>
      </c>
      <c r="Q11" s="384"/>
      <c r="R11" s="384"/>
      <c r="S11" s="387">
        <f>S9</f>
        <v>10000</v>
      </c>
      <c r="T11" s="388"/>
      <c r="U11" s="388"/>
      <c r="V11" s="389"/>
      <c r="W11" s="413" t="s">
        <v>76</v>
      </c>
      <c r="Y11" s="91">
        <f>COUNTIFS(登録シート!$B$7:$B$106,"選手",登録シート!$S$7:$S$106,"小学")</f>
        <v>0</v>
      </c>
    </row>
    <row r="12" spans="1:25" ht="18.600000000000001" thickBot="1" x14ac:dyDescent="0.5">
      <c r="A12" s="373"/>
      <c r="B12" s="374"/>
      <c r="C12" s="374" t="s">
        <v>199</v>
      </c>
      <c r="D12" s="374"/>
      <c r="E12" s="374"/>
      <c r="F12" s="374"/>
      <c r="G12" s="374"/>
      <c r="H12" s="374"/>
      <c r="I12" s="374"/>
      <c r="J12" s="374"/>
      <c r="K12" s="54">
        <v>0</v>
      </c>
      <c r="L12" s="66">
        <f t="shared" si="0"/>
        <v>0</v>
      </c>
      <c r="M12" s="64" t="s">
        <v>31</v>
      </c>
      <c r="N12" s="60">
        <f>K12*L12</f>
        <v>0</v>
      </c>
      <c r="P12" s="385"/>
      <c r="Q12" s="386"/>
      <c r="R12" s="386"/>
      <c r="S12" s="390"/>
      <c r="T12" s="390"/>
      <c r="U12" s="390"/>
      <c r="V12" s="391"/>
      <c r="W12" s="414"/>
      <c r="Y12" s="91">
        <f>COUNTIFS(登録シート!$B$7:$B$106,"選手",登録シート!$S$7:$S$106,"未就学")</f>
        <v>0</v>
      </c>
    </row>
    <row r="13" spans="1:25" ht="18.600000000000001" thickBot="1" x14ac:dyDescent="0.5">
      <c r="A13" s="231" t="s">
        <v>200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61">
        <f>SUM(N6:N12)</f>
        <v>10000</v>
      </c>
    </row>
    <row r="14" spans="1:25" ht="27" customHeight="1" thickBot="1" x14ac:dyDescent="0.5">
      <c r="A14" s="294" t="s">
        <v>220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P14" s="415" t="s">
        <v>227</v>
      </c>
      <c r="Q14" s="415"/>
      <c r="R14" s="396" t="s">
        <v>239</v>
      </c>
      <c r="S14" s="397"/>
      <c r="T14" s="397"/>
      <c r="U14" s="397"/>
      <c r="V14" s="397"/>
      <c r="W14" s="397"/>
    </row>
    <row r="15" spans="1:25" ht="18.600000000000001" thickBot="1" x14ac:dyDescent="0.5">
      <c r="A15" s="231" t="s">
        <v>218</v>
      </c>
      <c r="B15" s="175"/>
      <c r="C15" s="175"/>
      <c r="D15" s="175"/>
      <c r="E15" s="175"/>
      <c r="F15" s="175"/>
      <c r="G15" s="175"/>
      <c r="H15" s="175"/>
      <c r="I15" s="175"/>
      <c r="J15" s="175"/>
      <c r="K15" s="56" t="s">
        <v>191</v>
      </c>
      <c r="L15" s="359" t="s">
        <v>192</v>
      </c>
      <c r="M15" s="359"/>
      <c r="N15" s="57" t="s">
        <v>194</v>
      </c>
      <c r="P15" s="375" t="s">
        <v>228</v>
      </c>
      <c r="Q15" s="376"/>
      <c r="R15" s="371" t="s">
        <v>235</v>
      </c>
      <c r="S15" s="371"/>
      <c r="T15" s="371"/>
      <c r="U15" s="371"/>
      <c r="V15" s="371"/>
      <c r="W15" s="372"/>
    </row>
    <row r="16" spans="1:25" x14ac:dyDescent="0.45">
      <c r="A16" s="356" t="s">
        <v>2</v>
      </c>
      <c r="B16" s="357"/>
      <c r="C16" s="357"/>
      <c r="D16" s="357" t="s">
        <v>29</v>
      </c>
      <c r="E16" s="357"/>
      <c r="F16" s="357"/>
      <c r="G16" s="357"/>
      <c r="H16" s="357"/>
      <c r="I16" s="357"/>
      <c r="J16" s="357"/>
      <c r="K16" s="67">
        <v>30000</v>
      </c>
      <c r="L16" s="66">
        <f>Y16</f>
        <v>0</v>
      </c>
      <c r="M16" s="76" t="s">
        <v>30</v>
      </c>
      <c r="N16" s="58">
        <f>K16*L16</f>
        <v>0</v>
      </c>
      <c r="P16" s="369" t="s">
        <v>229</v>
      </c>
      <c r="Q16" s="370"/>
      <c r="R16" s="377" t="s">
        <v>234</v>
      </c>
      <c r="S16" s="377"/>
      <c r="T16" s="377"/>
      <c r="U16" s="377"/>
      <c r="V16" s="377"/>
      <c r="W16" s="378"/>
      <c r="Y16" s="91">
        <f>社会人選手権!B38</f>
        <v>0</v>
      </c>
    </row>
    <row r="17" spans="1:25" x14ac:dyDescent="0.45">
      <c r="A17" s="358"/>
      <c r="B17" s="355"/>
      <c r="C17" s="355"/>
      <c r="D17" s="355" t="s">
        <v>203</v>
      </c>
      <c r="E17" s="355"/>
      <c r="F17" s="355"/>
      <c r="G17" s="355"/>
      <c r="H17" s="355"/>
      <c r="I17" s="355"/>
      <c r="J17" s="355"/>
      <c r="K17" s="53">
        <v>20000</v>
      </c>
      <c r="L17" s="66">
        <f t="shared" ref="L17:L33" si="2">Y17</f>
        <v>0</v>
      </c>
      <c r="M17" s="77" t="s">
        <v>31</v>
      </c>
      <c r="N17" s="58">
        <f t="shared" ref="N17:N33" si="3">K17*L17</f>
        <v>0</v>
      </c>
      <c r="P17" s="369" t="s">
        <v>231</v>
      </c>
      <c r="Q17" s="370"/>
      <c r="R17" s="377" t="s">
        <v>236</v>
      </c>
      <c r="S17" s="377"/>
      <c r="T17" s="377"/>
      <c r="U17" s="377"/>
      <c r="V17" s="377"/>
      <c r="W17" s="378"/>
      <c r="Y17" s="91">
        <f>社会人選手権!B39</f>
        <v>0</v>
      </c>
    </row>
    <row r="18" spans="1:25" x14ac:dyDescent="0.45">
      <c r="A18" s="347" t="s">
        <v>3</v>
      </c>
      <c r="B18" s="348"/>
      <c r="C18" s="349"/>
      <c r="D18" s="355" t="s">
        <v>204</v>
      </c>
      <c r="E18" s="355"/>
      <c r="F18" s="355"/>
      <c r="G18" s="355"/>
      <c r="H18" s="355"/>
      <c r="I18" s="355"/>
      <c r="J18" s="355"/>
      <c r="K18" s="53">
        <v>20000</v>
      </c>
      <c r="L18" s="66">
        <f>クラブ選手権!B42</f>
        <v>0</v>
      </c>
      <c r="M18" s="77" t="s">
        <v>30</v>
      </c>
      <c r="N18" s="58">
        <f t="shared" si="3"/>
        <v>0</v>
      </c>
      <c r="P18" s="369" t="s">
        <v>230</v>
      </c>
      <c r="Q18" s="370"/>
      <c r="R18" s="377">
        <v>1143354</v>
      </c>
      <c r="S18" s="377"/>
      <c r="T18" s="377"/>
      <c r="U18" s="377"/>
      <c r="V18" s="377"/>
      <c r="W18" s="378"/>
      <c r="Y18" s="91">
        <f>COUNTA(クラブ選手権!B9)</f>
        <v>0</v>
      </c>
    </row>
    <row r="19" spans="1:25" x14ac:dyDescent="0.45">
      <c r="A19" s="350"/>
      <c r="B19" s="197"/>
      <c r="C19" s="351"/>
      <c r="D19" s="355" t="s">
        <v>205</v>
      </c>
      <c r="E19" s="355"/>
      <c r="F19" s="355"/>
      <c r="G19" s="355"/>
      <c r="H19" s="355"/>
      <c r="I19" s="355"/>
      <c r="J19" s="355"/>
      <c r="K19" s="53">
        <v>20000</v>
      </c>
      <c r="L19" s="66">
        <f>クラブ選手権!B43</f>
        <v>0</v>
      </c>
      <c r="M19" s="77" t="s">
        <v>30</v>
      </c>
      <c r="N19" s="58">
        <f t="shared" si="3"/>
        <v>0</v>
      </c>
      <c r="P19" s="369" t="s">
        <v>232</v>
      </c>
      <c r="Q19" s="370"/>
      <c r="R19" s="377" t="s">
        <v>237</v>
      </c>
      <c r="S19" s="377"/>
      <c r="T19" s="377"/>
      <c r="U19" s="377"/>
      <c r="V19" s="377"/>
      <c r="W19" s="378"/>
      <c r="Y19" s="91">
        <f>COUNTA(クラブ選手権!F9)</f>
        <v>0</v>
      </c>
    </row>
    <row r="20" spans="1:25" ht="18.600000000000001" thickBot="1" x14ac:dyDescent="0.5">
      <c r="A20" s="350"/>
      <c r="B20" s="197"/>
      <c r="C20" s="351"/>
      <c r="D20" s="355" t="s">
        <v>206</v>
      </c>
      <c r="E20" s="355"/>
      <c r="F20" s="355"/>
      <c r="G20" s="355"/>
      <c r="H20" s="355"/>
      <c r="I20" s="355"/>
      <c r="J20" s="355"/>
      <c r="K20" s="53">
        <v>20000</v>
      </c>
      <c r="L20" s="66">
        <f>クラブ選手権!B44</f>
        <v>0</v>
      </c>
      <c r="M20" s="77" t="s">
        <v>30</v>
      </c>
      <c r="N20" s="58">
        <f t="shared" si="3"/>
        <v>0</v>
      </c>
      <c r="P20" s="392" t="s">
        <v>233</v>
      </c>
      <c r="Q20" s="393"/>
      <c r="R20" s="394" t="s">
        <v>238</v>
      </c>
      <c r="S20" s="394"/>
      <c r="T20" s="394"/>
      <c r="U20" s="394"/>
      <c r="V20" s="394"/>
      <c r="W20" s="395"/>
      <c r="Y20" s="91">
        <f>COUNTA(クラブ選手権!J9)</f>
        <v>0</v>
      </c>
    </row>
    <row r="21" spans="1:25" x14ac:dyDescent="0.45">
      <c r="A21" s="350"/>
      <c r="B21" s="197"/>
      <c r="C21" s="351"/>
      <c r="D21" s="355" t="s">
        <v>207</v>
      </c>
      <c r="E21" s="355"/>
      <c r="F21" s="355"/>
      <c r="G21" s="355"/>
      <c r="H21" s="355"/>
      <c r="I21" s="355"/>
      <c r="J21" s="355"/>
      <c r="K21" s="53">
        <v>20000</v>
      </c>
      <c r="L21" s="66">
        <f>クラブ選手権!B45</f>
        <v>0</v>
      </c>
      <c r="M21" s="77" t="s">
        <v>30</v>
      </c>
      <c r="N21" s="58">
        <f t="shared" si="3"/>
        <v>0</v>
      </c>
      <c r="P21" s="197"/>
      <c r="Q21" s="197"/>
      <c r="Y21" s="91">
        <f>COUNTA(クラブ選手権!N9)</f>
        <v>0</v>
      </c>
    </row>
    <row r="22" spans="1:25" ht="19.8" x14ac:dyDescent="0.45">
      <c r="A22" s="350"/>
      <c r="B22" s="197"/>
      <c r="C22" s="351"/>
      <c r="D22" s="355" t="s">
        <v>208</v>
      </c>
      <c r="E22" s="355"/>
      <c r="F22" s="355"/>
      <c r="G22" s="355"/>
      <c r="H22" s="355"/>
      <c r="I22" s="355"/>
      <c r="J22" s="355"/>
      <c r="K22" s="53">
        <v>20000</v>
      </c>
      <c r="L22" s="66">
        <f>クラブ選手権!B46</f>
        <v>0</v>
      </c>
      <c r="M22" s="77" t="s">
        <v>31</v>
      </c>
      <c r="N22" s="58">
        <f t="shared" si="3"/>
        <v>0</v>
      </c>
      <c r="P22" s="400" t="s">
        <v>240</v>
      </c>
      <c r="Q22" s="400"/>
      <c r="R22" s="400"/>
      <c r="S22" s="400"/>
      <c r="T22" s="400"/>
      <c r="U22" s="400"/>
      <c r="V22" s="400"/>
      <c r="W22" s="400"/>
      <c r="Y22" s="91">
        <f>COUNTA(クラブ選手権!B22:B40)</f>
        <v>0</v>
      </c>
    </row>
    <row r="23" spans="1:25" ht="19.8" x14ac:dyDescent="0.45">
      <c r="A23" s="352"/>
      <c r="B23" s="353"/>
      <c r="C23" s="354"/>
      <c r="D23" s="379" t="s">
        <v>291</v>
      </c>
      <c r="E23" s="380"/>
      <c r="F23" s="380"/>
      <c r="G23" s="380"/>
      <c r="H23" s="380"/>
      <c r="I23" s="380"/>
      <c r="J23" s="381"/>
      <c r="K23" s="53">
        <v>15000</v>
      </c>
      <c r="L23" s="66">
        <f>クラブ選手権!B47</f>
        <v>0</v>
      </c>
      <c r="M23" s="77" t="s">
        <v>31</v>
      </c>
      <c r="N23" s="58">
        <f t="shared" si="3"/>
        <v>0</v>
      </c>
      <c r="P23" s="151"/>
      <c r="Q23" s="151"/>
      <c r="R23" s="151"/>
      <c r="S23" s="151"/>
      <c r="T23" s="151"/>
      <c r="U23" s="151"/>
      <c r="V23" s="151"/>
      <c r="W23" s="151"/>
    </row>
    <row r="24" spans="1:25" ht="18.600000000000001" thickBot="1" x14ac:dyDescent="0.5">
      <c r="A24" s="347" t="s">
        <v>209</v>
      </c>
      <c r="B24" s="348"/>
      <c r="C24" s="349"/>
      <c r="D24" s="355" t="s">
        <v>210</v>
      </c>
      <c r="E24" s="355"/>
      <c r="F24" s="355"/>
      <c r="G24" s="355"/>
      <c r="H24" s="355"/>
      <c r="I24" s="355"/>
      <c r="J24" s="355"/>
      <c r="K24" s="53">
        <v>5000</v>
      </c>
      <c r="L24" s="66">
        <f>クラブ選手権!B48</f>
        <v>0</v>
      </c>
      <c r="M24" s="77" t="s">
        <v>31</v>
      </c>
      <c r="N24" s="58">
        <f t="shared" si="3"/>
        <v>0</v>
      </c>
      <c r="P24" s="241" t="s">
        <v>241</v>
      </c>
      <c r="Q24" s="241"/>
      <c r="R24" s="241"/>
      <c r="S24" s="241"/>
      <c r="T24" s="241"/>
      <c r="U24" s="241"/>
      <c r="V24" s="241"/>
      <c r="W24" s="241"/>
      <c r="Y24" s="91">
        <f>COUNTA(クラブ選手権!J22:J40)</f>
        <v>0</v>
      </c>
    </row>
    <row r="25" spans="1:25" x14ac:dyDescent="0.45">
      <c r="A25" s="350"/>
      <c r="B25" s="197"/>
      <c r="C25" s="351"/>
      <c r="D25" s="355" t="s">
        <v>211</v>
      </c>
      <c r="E25" s="355"/>
      <c r="F25" s="355"/>
      <c r="G25" s="355"/>
      <c r="H25" s="355"/>
      <c r="I25" s="355"/>
      <c r="J25" s="355"/>
      <c r="K25" s="53">
        <v>5000</v>
      </c>
      <c r="L25" s="66">
        <f>クラブ選手権!B49</f>
        <v>0</v>
      </c>
      <c r="M25" s="77" t="s">
        <v>31</v>
      </c>
      <c r="N25" s="58">
        <f t="shared" si="3"/>
        <v>0</v>
      </c>
      <c r="P25" s="375" t="s">
        <v>242</v>
      </c>
      <c r="Q25" s="376"/>
      <c r="R25" s="401"/>
      <c r="S25" s="403" t="s">
        <v>149</v>
      </c>
      <c r="T25" s="404"/>
      <c r="U25" s="403" t="s">
        <v>243</v>
      </c>
      <c r="V25" s="404"/>
      <c r="W25" s="406" t="s">
        <v>145</v>
      </c>
      <c r="Y25" s="91">
        <f>COUNTA(クラブ選手権!N22:N40)</f>
        <v>0</v>
      </c>
    </row>
    <row r="26" spans="1:25" x14ac:dyDescent="0.45">
      <c r="A26" s="352"/>
      <c r="B26" s="353"/>
      <c r="C26" s="354"/>
      <c r="D26" s="355" t="s">
        <v>212</v>
      </c>
      <c r="E26" s="355"/>
      <c r="F26" s="355"/>
      <c r="G26" s="355"/>
      <c r="H26" s="355"/>
      <c r="I26" s="355"/>
      <c r="J26" s="355"/>
      <c r="K26" s="53">
        <v>5000</v>
      </c>
      <c r="L26" s="66">
        <f>クラブ選手権!B50</f>
        <v>0</v>
      </c>
      <c r="M26" s="77" t="s">
        <v>31</v>
      </c>
      <c r="N26" s="58">
        <f t="shared" si="3"/>
        <v>0</v>
      </c>
      <c r="P26" s="369"/>
      <c r="Q26" s="370"/>
      <c r="R26" s="402"/>
      <c r="S26" s="380"/>
      <c r="T26" s="405"/>
      <c r="U26" s="380"/>
      <c r="V26" s="405"/>
      <c r="W26" s="407"/>
      <c r="Y26" s="91">
        <f>COUNTA(クラブ選手権!R22:R40)</f>
        <v>0</v>
      </c>
    </row>
    <row r="27" spans="1:25" ht="18" customHeight="1" x14ac:dyDescent="0.45">
      <c r="A27" s="347" t="s">
        <v>4</v>
      </c>
      <c r="B27" s="348"/>
      <c r="C27" s="349"/>
      <c r="D27" s="355" t="s">
        <v>12</v>
      </c>
      <c r="E27" s="355"/>
      <c r="F27" s="355"/>
      <c r="G27" s="355"/>
      <c r="H27" s="355"/>
      <c r="I27" s="355"/>
      <c r="J27" s="355"/>
      <c r="K27" s="53">
        <v>20000</v>
      </c>
      <c r="L27" s="66">
        <f t="shared" si="2"/>
        <v>0</v>
      </c>
      <c r="M27" s="77" t="s">
        <v>30</v>
      </c>
      <c r="N27" s="58">
        <f t="shared" si="3"/>
        <v>0</v>
      </c>
      <c r="P27" s="365" t="s">
        <v>244</v>
      </c>
      <c r="Q27" s="366"/>
      <c r="R27" s="361"/>
      <c r="S27" s="361"/>
      <c r="T27" s="361"/>
      <c r="U27" s="361"/>
      <c r="V27" s="361"/>
      <c r="W27" s="362"/>
      <c r="Y27" s="91">
        <f>SUM(マスターズ!B43,ﾊﾟｰﾃｨｼｨﾍﾟｲｼｮﾝ!B44,'ﾌﾟﾛ(シニア)'!B46,'ﾌﾟﾛ(ｼﾞｭﾆｱ)'!B40)</f>
        <v>0</v>
      </c>
    </row>
    <row r="28" spans="1:25" x14ac:dyDescent="0.45">
      <c r="A28" s="350"/>
      <c r="B28" s="197"/>
      <c r="C28" s="351"/>
      <c r="D28" s="355" t="s">
        <v>213</v>
      </c>
      <c r="E28" s="355"/>
      <c r="F28" s="355"/>
      <c r="G28" s="355"/>
      <c r="H28" s="355"/>
      <c r="I28" s="355"/>
      <c r="J28" s="355"/>
      <c r="K28" s="53">
        <v>5000</v>
      </c>
      <c r="L28" s="66">
        <f t="shared" si="2"/>
        <v>0</v>
      </c>
      <c r="M28" s="77" t="s">
        <v>31</v>
      </c>
      <c r="N28" s="58">
        <f t="shared" si="3"/>
        <v>0</v>
      </c>
      <c r="P28" s="365"/>
      <c r="Q28" s="366"/>
      <c r="R28" s="361"/>
      <c r="S28" s="361"/>
      <c r="T28" s="361"/>
      <c r="U28" s="361"/>
      <c r="V28" s="361"/>
      <c r="W28" s="362"/>
      <c r="Y28" s="91">
        <f>COUNTIF(マスターズ!$T$24:$T$41,"1")+COUNTIF(ﾊﾟｰﾃｨｼｨﾍﾟｲｼｮﾝ!$T$25:$T$42,"1")+COUNTIF('ﾌﾟﾛ(シニア)'!$T$7:$T$25,"1")+COUNTIF('ﾌﾟﾛ(ｼﾞｭﾆｱ)'!$U$21:$U$38,"1")</f>
        <v>0</v>
      </c>
    </row>
    <row r="29" spans="1:25" x14ac:dyDescent="0.45">
      <c r="A29" s="350"/>
      <c r="B29" s="197"/>
      <c r="C29" s="351"/>
      <c r="D29" s="355" t="s">
        <v>214</v>
      </c>
      <c r="E29" s="355"/>
      <c r="F29" s="355"/>
      <c r="G29" s="355"/>
      <c r="H29" s="355"/>
      <c r="I29" s="355"/>
      <c r="J29" s="355"/>
      <c r="K29" s="53">
        <v>10000</v>
      </c>
      <c r="L29" s="66">
        <f t="shared" si="2"/>
        <v>0</v>
      </c>
      <c r="M29" s="77" t="s">
        <v>31</v>
      </c>
      <c r="N29" s="58">
        <f t="shared" si="3"/>
        <v>0</v>
      </c>
      <c r="P29" s="365"/>
      <c r="Q29" s="366"/>
      <c r="R29" s="363"/>
      <c r="S29" s="363"/>
      <c r="T29" s="363"/>
      <c r="U29" s="363"/>
      <c r="V29" s="363"/>
      <c r="W29" s="364"/>
      <c r="Y29" s="91">
        <f>COUNTIF(マスターズ!$T$24:$T$41,"2")+COUNTIF(ﾊﾟｰﾃｨｼｨﾍﾟｲｼｮﾝ!$T$25:$T$42,"2")+COUNTIF('ﾌﾟﾛ(シニア)'!$T$7:$T$25,"2")+COUNTIF('ﾌﾟﾛ(ｼﾞｭﾆｱ)'!$U$21:$U$38,"2")</f>
        <v>0</v>
      </c>
    </row>
    <row r="30" spans="1:25" ht="18.600000000000001" thickBot="1" x14ac:dyDescent="0.5">
      <c r="A30" s="350"/>
      <c r="B30" s="197"/>
      <c r="C30" s="351"/>
      <c r="D30" s="355" t="s">
        <v>215</v>
      </c>
      <c r="E30" s="355"/>
      <c r="F30" s="355"/>
      <c r="G30" s="355"/>
      <c r="H30" s="355"/>
      <c r="I30" s="355"/>
      <c r="J30" s="355"/>
      <c r="K30" s="53">
        <v>15000</v>
      </c>
      <c r="L30" s="66">
        <f t="shared" si="2"/>
        <v>0</v>
      </c>
      <c r="M30" s="77" t="s">
        <v>31</v>
      </c>
      <c r="N30" s="58">
        <f t="shared" si="3"/>
        <v>0</v>
      </c>
      <c r="P30" s="367"/>
      <c r="Q30" s="368"/>
      <c r="R30" s="411" t="s">
        <v>245</v>
      </c>
      <c r="S30" s="411"/>
      <c r="T30" s="411"/>
      <c r="U30" s="411"/>
      <c r="V30" s="411"/>
      <c r="W30" s="412"/>
      <c r="Y30" s="91">
        <f>COUNTIF(マスターズ!$T$24:$T$41,"3")+COUNTIF(ﾊﾟｰﾃｨｼｨﾍﾟｲｼｮﾝ!$T$25:$T$42,"3")+COUNTIF('ﾌﾟﾛ(シニア)'!$T$7:$T$25,"3")+COUNTIF('ﾌﾟﾛ(ｼﾞｭﾆｱ)'!$U$21:$U$38,"3")</f>
        <v>0</v>
      </c>
    </row>
    <row r="31" spans="1:25" x14ac:dyDescent="0.45">
      <c r="A31" s="350"/>
      <c r="B31" s="197"/>
      <c r="C31" s="351"/>
      <c r="D31" s="355" t="s">
        <v>216</v>
      </c>
      <c r="E31" s="355"/>
      <c r="F31" s="355"/>
      <c r="G31" s="355"/>
      <c r="H31" s="355"/>
      <c r="I31" s="355"/>
      <c r="J31" s="355"/>
      <c r="K31" s="53">
        <v>20000</v>
      </c>
      <c r="L31" s="66">
        <f t="shared" si="2"/>
        <v>0</v>
      </c>
      <c r="M31" s="77" t="s">
        <v>31</v>
      </c>
      <c r="N31" s="58">
        <f t="shared" si="3"/>
        <v>0</v>
      </c>
      <c r="P31" s="398" t="s">
        <v>266</v>
      </c>
      <c r="Q31" s="398"/>
      <c r="R31" s="398"/>
      <c r="S31" s="398"/>
      <c r="T31" s="398"/>
      <c r="U31" s="398"/>
      <c r="V31" s="398"/>
      <c r="W31" s="398"/>
      <c r="Y31" s="91">
        <f>COUNTIF(マスターズ!$T$24:$T$41,"4")+COUNTIF(ﾊﾟｰﾃｨｼｨﾍﾟｲｼｮﾝ!$T$25:$T$42,"4")+COUNTIF('ﾌﾟﾛ(シニア)'!$T$7:$T$25,"4")+COUNTIF('ﾌﾟﾛ(ｼﾞｭﾆｱ)'!$U$21:$U$38,"4")</f>
        <v>0</v>
      </c>
    </row>
    <row r="32" spans="1:25" x14ac:dyDescent="0.45">
      <c r="A32" s="352"/>
      <c r="B32" s="353"/>
      <c r="C32" s="354"/>
      <c r="D32" s="355" t="s">
        <v>217</v>
      </c>
      <c r="E32" s="355"/>
      <c r="F32" s="355"/>
      <c r="G32" s="355"/>
      <c r="H32" s="355"/>
      <c r="I32" s="355"/>
      <c r="J32" s="355"/>
      <c r="K32" s="53">
        <v>25000</v>
      </c>
      <c r="L32" s="66">
        <f t="shared" si="2"/>
        <v>0</v>
      </c>
      <c r="M32" s="77" t="s">
        <v>31</v>
      </c>
      <c r="N32" s="58">
        <f t="shared" si="3"/>
        <v>0</v>
      </c>
      <c r="P32" s="399"/>
      <c r="Q32" s="399"/>
      <c r="R32" s="399"/>
      <c r="S32" s="399"/>
      <c r="T32" s="399"/>
      <c r="U32" s="399"/>
      <c r="V32" s="399"/>
      <c r="W32" s="399"/>
      <c r="Y32" s="91">
        <f>COUNTIF(マスターズ!$T$24:$T$41,"5")+COUNTIF(ﾊﾟｰﾃｨｼｨﾍﾟｲｼｮﾝ!$T$25:$T$42,"5")+COUNTIF('ﾌﾟﾛ(シニア)'!$T$7:$T$25,"5")+COUNTIF('ﾌﾟﾛ(ｼﾞｭﾆｱ)'!$U$21:$U$38,"5")</f>
        <v>0</v>
      </c>
    </row>
    <row r="33" spans="1:25" ht="18.600000000000001" thickBot="1" x14ac:dyDescent="0.5">
      <c r="A33" s="373" t="s">
        <v>20</v>
      </c>
      <c r="B33" s="374"/>
      <c r="C33" s="374"/>
      <c r="D33" s="374"/>
      <c r="E33" s="374"/>
      <c r="F33" s="374"/>
      <c r="G33" s="374"/>
      <c r="H33" s="374"/>
      <c r="I33" s="374"/>
      <c r="J33" s="374"/>
      <c r="K33" s="54">
        <v>20000</v>
      </c>
      <c r="L33" s="66">
        <f t="shared" si="2"/>
        <v>0</v>
      </c>
      <c r="M33" s="78" t="s">
        <v>30</v>
      </c>
      <c r="N33" s="58">
        <f t="shared" si="3"/>
        <v>0</v>
      </c>
      <c r="Y33" s="91">
        <f>COUNTA(ｸﾞﾙｰﾌﾟｺﾝﾃｽﾄ!B14,ｸﾞﾙｰﾌﾟｺﾝﾃｽﾄ!F14,ｸﾞﾙｰﾌﾟｺﾝﾃｽﾄ!J14)</f>
        <v>0</v>
      </c>
    </row>
    <row r="34" spans="1:25" ht="18.600000000000001" thickBot="1" x14ac:dyDescent="0.5">
      <c r="A34" s="231" t="s">
        <v>219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61">
        <f>SUM(N16:N33)</f>
        <v>0</v>
      </c>
    </row>
    <row r="35" spans="1:25" ht="8.5500000000000007" customHeight="1" thickBot="1" x14ac:dyDescent="0.5"/>
    <row r="36" spans="1:25" ht="18.600000000000001" thickBot="1" x14ac:dyDescent="0.5">
      <c r="J36" s="382" t="s">
        <v>226</v>
      </c>
      <c r="K36" s="359"/>
      <c r="L36" s="359"/>
      <c r="M36" s="359"/>
      <c r="N36" s="61">
        <f>帯同審判申込!B19</f>
        <v>0</v>
      </c>
    </row>
  </sheetData>
  <sheetProtection algorithmName="SHA-512" hashValue="787ya9AJ/Fx1LKt44g8OmsdquG02dSSuAbmRfUXl80rIEbahtvshb9Mv5XkDYbJpVI5/xJElOG8Oh5LFx0bWLA==" saltValue="6b50VQS9CmuM8N5tQUuJmA==" spinCount="100000" sheet="1" objects="1" scenarios="1"/>
  <mergeCells count="87">
    <mergeCell ref="S6:T6"/>
    <mergeCell ref="D27:J27"/>
    <mergeCell ref="A1:T1"/>
    <mergeCell ref="U1:W1"/>
    <mergeCell ref="R30:W30"/>
    <mergeCell ref="W11:W12"/>
    <mergeCell ref="P14:Q14"/>
    <mergeCell ref="S7:T7"/>
    <mergeCell ref="D16:J16"/>
    <mergeCell ref="P9:R9"/>
    <mergeCell ref="P16:Q16"/>
    <mergeCell ref="S8:T8"/>
    <mergeCell ref="S9:T9"/>
    <mergeCell ref="C8:J8"/>
    <mergeCell ref="C9:J9"/>
    <mergeCell ref="C10:J10"/>
    <mergeCell ref="P31:W32"/>
    <mergeCell ref="P22:W22"/>
    <mergeCell ref="P24:W24"/>
    <mergeCell ref="P25:Q26"/>
    <mergeCell ref="R25:R26"/>
    <mergeCell ref="S25:S26"/>
    <mergeCell ref="T25:T26"/>
    <mergeCell ref="U25:U26"/>
    <mergeCell ref="V25:V26"/>
    <mergeCell ref="W25:W26"/>
    <mergeCell ref="J36:M36"/>
    <mergeCell ref="P11:R12"/>
    <mergeCell ref="S11:V12"/>
    <mergeCell ref="P19:Q19"/>
    <mergeCell ref="P20:Q20"/>
    <mergeCell ref="P21:Q21"/>
    <mergeCell ref="R19:W19"/>
    <mergeCell ref="A34:M34"/>
    <mergeCell ref="A14:N14"/>
    <mergeCell ref="R20:W20"/>
    <mergeCell ref="R14:W14"/>
    <mergeCell ref="D32:J32"/>
    <mergeCell ref="A16:C17"/>
    <mergeCell ref="A33:J33"/>
    <mergeCell ref="D17:J17"/>
    <mergeCell ref="L15:M15"/>
    <mergeCell ref="D25:J25"/>
    <mergeCell ref="D26:J26"/>
    <mergeCell ref="C11:J11"/>
    <mergeCell ref="P15:Q15"/>
    <mergeCell ref="R16:W16"/>
    <mergeCell ref="R17:W17"/>
    <mergeCell ref="R18:W18"/>
    <mergeCell ref="A15:J15"/>
    <mergeCell ref="D20:J20"/>
    <mergeCell ref="D21:J21"/>
    <mergeCell ref="D22:J22"/>
    <mergeCell ref="A18:C23"/>
    <mergeCell ref="D23:J23"/>
    <mergeCell ref="S5:T5"/>
    <mergeCell ref="R27:W29"/>
    <mergeCell ref="P27:Q30"/>
    <mergeCell ref="D28:J28"/>
    <mergeCell ref="D24:J24"/>
    <mergeCell ref="P17:Q17"/>
    <mergeCell ref="P18:Q18"/>
    <mergeCell ref="R15:W15"/>
    <mergeCell ref="P5:R5"/>
    <mergeCell ref="P6:R6"/>
    <mergeCell ref="P7:R7"/>
    <mergeCell ref="P8:R8"/>
    <mergeCell ref="C12:J12"/>
    <mergeCell ref="A13:M13"/>
    <mergeCell ref="A8:B12"/>
    <mergeCell ref="D30:J30"/>
    <mergeCell ref="A27:C32"/>
    <mergeCell ref="D31:J31"/>
    <mergeCell ref="D29:J29"/>
    <mergeCell ref="A3:B3"/>
    <mergeCell ref="C3:L3"/>
    <mergeCell ref="A6:B6"/>
    <mergeCell ref="A7:B7"/>
    <mergeCell ref="C7:J7"/>
    <mergeCell ref="A4:N4"/>
    <mergeCell ref="A5:B5"/>
    <mergeCell ref="L5:M5"/>
    <mergeCell ref="C6:J6"/>
    <mergeCell ref="C5:J5"/>
    <mergeCell ref="A24:C26"/>
    <mergeCell ref="D18:J18"/>
    <mergeCell ref="D19:J19"/>
  </mergeCells>
  <phoneticPr fontId="2"/>
  <dataValidations count="1">
    <dataValidation imeMode="fullKatakana" allowBlank="1" showInputMessage="1" showErrorMessage="1" sqref="R27:W29" xr:uid="{582A4C8D-C069-496F-8F75-A70D0EAC1DB9}"/>
  </dataValidations>
  <hyperlinks>
    <hyperlink ref="U1:W1" location="メインメニュー!A1" display="メインメニュー" xr:uid="{2FBFD226-9916-A14B-9FE5-2537C3AD9915}"/>
  </hyperlinks>
  <pageMargins left="0.7" right="0.7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7E02-09F3-434C-B209-BDB16D5C300B}">
  <sheetPr codeName="Sheet14"/>
  <dimension ref="A1:G47"/>
  <sheetViews>
    <sheetView workbookViewId="0">
      <selection activeCell="E12" sqref="E12"/>
    </sheetView>
  </sheetViews>
  <sheetFormatPr defaultColWidth="8.69921875" defaultRowHeight="16.2" x14ac:dyDescent="0.45"/>
  <cols>
    <col min="1" max="1" width="7.796875" style="9" bestFit="1" customWidth="1"/>
    <col min="2" max="2" width="1.19921875" style="9" customWidth="1"/>
    <col min="3" max="3" width="11.19921875" style="9" bestFit="1" customWidth="1"/>
    <col min="4" max="4" width="1.19921875" style="9" customWidth="1"/>
    <col min="5" max="5" width="64" style="9" customWidth="1"/>
    <col min="6" max="6" width="9.796875" style="9" customWidth="1"/>
    <col min="7" max="7" width="15.69921875" style="9" bestFit="1" customWidth="1"/>
    <col min="8" max="16384" width="8.69921875" style="9"/>
  </cols>
  <sheetData>
    <row r="1" spans="1:7" x14ac:dyDescent="0.45">
      <c r="A1" s="43" t="s">
        <v>88</v>
      </c>
      <c r="C1" s="9" t="s">
        <v>150</v>
      </c>
      <c r="E1" s="9">
        <v>1</v>
      </c>
      <c r="G1" s="9" t="s">
        <v>292</v>
      </c>
    </row>
    <row r="2" spans="1:7" x14ac:dyDescent="0.45">
      <c r="A2" s="43" t="s">
        <v>89</v>
      </c>
      <c r="C2" s="9" t="s">
        <v>151</v>
      </c>
      <c r="E2" s="9">
        <v>2</v>
      </c>
      <c r="G2" s="9" t="s">
        <v>293</v>
      </c>
    </row>
    <row r="3" spans="1:7" x14ac:dyDescent="0.45">
      <c r="A3" s="43" t="s">
        <v>90</v>
      </c>
      <c r="E3" s="9">
        <v>3</v>
      </c>
      <c r="G3" s="9" t="s">
        <v>61</v>
      </c>
    </row>
    <row r="4" spans="1:7" x14ac:dyDescent="0.45">
      <c r="A4" s="43" t="s">
        <v>91</v>
      </c>
      <c r="C4" s="9" t="s">
        <v>152</v>
      </c>
    </row>
    <row r="5" spans="1:7" x14ac:dyDescent="0.45">
      <c r="A5" s="43" t="s">
        <v>92</v>
      </c>
      <c r="C5" s="9" t="s">
        <v>153</v>
      </c>
      <c r="E5" s="9" t="s">
        <v>178</v>
      </c>
      <c r="G5" s="9" t="s">
        <v>57</v>
      </c>
    </row>
    <row r="6" spans="1:7" x14ac:dyDescent="0.45">
      <c r="A6" s="43" t="s">
        <v>93</v>
      </c>
      <c r="C6" s="9" t="s">
        <v>154</v>
      </c>
      <c r="E6" s="9" t="s">
        <v>179</v>
      </c>
    </row>
    <row r="7" spans="1:7" x14ac:dyDescent="0.45">
      <c r="A7" s="43" t="s">
        <v>94</v>
      </c>
      <c r="C7" s="9" t="s">
        <v>155</v>
      </c>
      <c r="E7" s="9" t="s">
        <v>289</v>
      </c>
    </row>
    <row r="8" spans="1:7" x14ac:dyDescent="0.45">
      <c r="A8" s="43" t="s">
        <v>95</v>
      </c>
      <c r="C8" s="9" t="s">
        <v>156</v>
      </c>
      <c r="E8" s="9" t="s">
        <v>78</v>
      </c>
    </row>
    <row r="9" spans="1:7" x14ac:dyDescent="0.45">
      <c r="A9" s="43" t="s">
        <v>96</v>
      </c>
      <c r="C9" s="9" t="s">
        <v>157</v>
      </c>
      <c r="E9" s="9" t="s">
        <v>79</v>
      </c>
    </row>
    <row r="10" spans="1:7" x14ac:dyDescent="0.45">
      <c r="A10" s="43" t="s">
        <v>97</v>
      </c>
      <c r="E10" s="9" t="s">
        <v>275</v>
      </c>
    </row>
    <row r="11" spans="1:7" x14ac:dyDescent="0.45">
      <c r="A11" s="43" t="s">
        <v>98</v>
      </c>
      <c r="C11" s="9" t="s">
        <v>159</v>
      </c>
      <c r="E11" s="9" t="s">
        <v>301</v>
      </c>
      <c r="F11" s="9">
        <v>0</v>
      </c>
    </row>
    <row r="12" spans="1:7" x14ac:dyDescent="0.45">
      <c r="A12" s="43" t="s">
        <v>99</v>
      </c>
      <c r="C12" s="9" t="s">
        <v>160</v>
      </c>
      <c r="E12" s="9" t="s">
        <v>297</v>
      </c>
      <c r="F12" s="9">
        <v>20000</v>
      </c>
    </row>
    <row r="13" spans="1:7" x14ac:dyDescent="0.45">
      <c r="A13" s="43" t="s">
        <v>100</v>
      </c>
      <c r="C13" s="9" t="s">
        <v>27</v>
      </c>
      <c r="E13" s="9" t="s">
        <v>298</v>
      </c>
      <c r="F13" s="9">
        <v>30000</v>
      </c>
    </row>
    <row r="14" spans="1:7" x14ac:dyDescent="0.45">
      <c r="A14" s="43" t="s">
        <v>101</v>
      </c>
      <c r="E14" s="9" t="s">
        <v>299</v>
      </c>
      <c r="F14" s="9">
        <v>50000</v>
      </c>
    </row>
    <row r="15" spans="1:7" x14ac:dyDescent="0.45">
      <c r="A15" s="43" t="s">
        <v>102</v>
      </c>
      <c r="C15" s="9">
        <v>1</v>
      </c>
      <c r="E15" s="9" t="s">
        <v>300</v>
      </c>
      <c r="F15" s="9">
        <v>60000</v>
      </c>
    </row>
    <row r="16" spans="1:7" x14ac:dyDescent="0.45">
      <c r="A16" s="43" t="s">
        <v>103</v>
      </c>
      <c r="C16" s="9">
        <v>2</v>
      </c>
      <c r="E16" s="9" t="s">
        <v>275</v>
      </c>
      <c r="F16" s="9">
        <v>0</v>
      </c>
    </row>
    <row r="17" spans="1:3" x14ac:dyDescent="0.45">
      <c r="A17" s="43" t="s">
        <v>104</v>
      </c>
      <c r="C17" s="9">
        <v>3</v>
      </c>
    </row>
    <row r="18" spans="1:3" x14ac:dyDescent="0.45">
      <c r="A18" s="43" t="s">
        <v>105</v>
      </c>
      <c r="C18" s="9">
        <v>4</v>
      </c>
    </row>
    <row r="19" spans="1:3" x14ac:dyDescent="0.45">
      <c r="A19" s="43" t="s">
        <v>106</v>
      </c>
      <c r="C19" s="9">
        <v>5</v>
      </c>
    </row>
    <row r="20" spans="1:3" x14ac:dyDescent="0.45">
      <c r="A20" s="43" t="s">
        <v>107</v>
      </c>
      <c r="C20" s="9">
        <v>6</v>
      </c>
    </row>
    <row r="21" spans="1:3" x14ac:dyDescent="0.45">
      <c r="A21" s="43" t="s">
        <v>108</v>
      </c>
    </row>
    <row r="22" spans="1:3" x14ac:dyDescent="0.45">
      <c r="A22" s="43" t="s">
        <v>109</v>
      </c>
    </row>
    <row r="23" spans="1:3" x14ac:dyDescent="0.45">
      <c r="A23" s="43" t="s">
        <v>110</v>
      </c>
    </row>
    <row r="24" spans="1:3" x14ac:dyDescent="0.45">
      <c r="A24" s="43" t="s">
        <v>111</v>
      </c>
    </row>
    <row r="25" spans="1:3" x14ac:dyDescent="0.45">
      <c r="A25" s="43" t="s">
        <v>112</v>
      </c>
    </row>
    <row r="26" spans="1:3" x14ac:dyDescent="0.45">
      <c r="A26" s="43" t="s">
        <v>113</v>
      </c>
    </row>
    <row r="27" spans="1:3" x14ac:dyDescent="0.45">
      <c r="A27" s="43" t="s">
        <v>114</v>
      </c>
    </row>
    <row r="28" spans="1:3" x14ac:dyDescent="0.45">
      <c r="A28" s="43" t="s">
        <v>115</v>
      </c>
    </row>
    <row r="29" spans="1:3" x14ac:dyDescent="0.45">
      <c r="A29" s="43" t="s">
        <v>116</v>
      </c>
    </row>
    <row r="30" spans="1:3" x14ac:dyDescent="0.45">
      <c r="A30" s="43" t="s">
        <v>117</v>
      </c>
    </row>
    <row r="31" spans="1:3" x14ac:dyDescent="0.45">
      <c r="A31" s="43" t="s">
        <v>118</v>
      </c>
    </row>
    <row r="32" spans="1:3" x14ac:dyDescent="0.45">
      <c r="A32" s="43" t="s">
        <v>119</v>
      </c>
    </row>
    <row r="33" spans="1:1" x14ac:dyDescent="0.45">
      <c r="A33" s="43" t="s">
        <v>120</v>
      </c>
    </row>
    <row r="34" spans="1:1" x14ac:dyDescent="0.45">
      <c r="A34" s="43" t="s">
        <v>121</v>
      </c>
    </row>
    <row r="35" spans="1:1" x14ac:dyDescent="0.45">
      <c r="A35" s="43" t="s">
        <v>122</v>
      </c>
    </row>
    <row r="36" spans="1:1" x14ac:dyDescent="0.45">
      <c r="A36" s="43" t="s">
        <v>123</v>
      </c>
    </row>
    <row r="37" spans="1:1" x14ac:dyDescent="0.45">
      <c r="A37" s="43" t="s">
        <v>124</v>
      </c>
    </row>
    <row r="38" spans="1:1" x14ac:dyDescent="0.45">
      <c r="A38" s="43" t="s">
        <v>125</v>
      </c>
    </row>
    <row r="39" spans="1:1" x14ac:dyDescent="0.45">
      <c r="A39" s="43" t="s">
        <v>126</v>
      </c>
    </row>
    <row r="40" spans="1:1" x14ac:dyDescent="0.45">
      <c r="A40" s="43" t="s">
        <v>127</v>
      </c>
    </row>
    <row r="41" spans="1:1" x14ac:dyDescent="0.45">
      <c r="A41" s="43" t="s">
        <v>128</v>
      </c>
    </row>
    <row r="42" spans="1:1" x14ac:dyDescent="0.45">
      <c r="A42" s="43" t="s">
        <v>129</v>
      </c>
    </row>
    <row r="43" spans="1:1" x14ac:dyDescent="0.45">
      <c r="A43" s="43" t="s">
        <v>130</v>
      </c>
    </row>
    <row r="44" spans="1:1" x14ac:dyDescent="0.45">
      <c r="A44" s="43" t="s">
        <v>131</v>
      </c>
    </row>
    <row r="45" spans="1:1" x14ac:dyDescent="0.45">
      <c r="A45" s="43" t="s">
        <v>132</v>
      </c>
    </row>
    <row r="46" spans="1:1" x14ac:dyDescent="0.45">
      <c r="A46" s="43" t="s">
        <v>133</v>
      </c>
    </row>
    <row r="47" spans="1:1" x14ac:dyDescent="0.45">
      <c r="A47" s="43" t="s">
        <v>134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4791-04C4-4A8D-B6DC-ED109ACD90A1}">
  <sheetPr codeName="Sheet2">
    <tabColor rgb="FFFF0000"/>
    <pageSetUpPr fitToPage="1"/>
  </sheetPr>
  <dimension ref="A1:AD58"/>
  <sheetViews>
    <sheetView showGridLines="0" showRowColHeaders="0" zoomScaleNormal="100" workbookViewId="0">
      <selection activeCell="K20" sqref="K20"/>
    </sheetView>
  </sheetViews>
  <sheetFormatPr defaultColWidth="8.796875" defaultRowHeight="18" x14ac:dyDescent="0.45"/>
  <cols>
    <col min="1" max="1" width="12.19921875" bestFit="1" customWidth="1"/>
    <col min="2" max="2" width="3.69921875" customWidth="1"/>
    <col min="3" max="5" width="4.296875" customWidth="1"/>
    <col min="6" max="29" width="3.69921875" customWidth="1"/>
    <col min="30" max="30" width="7.19921875" bestFit="1" customWidth="1"/>
    <col min="31" max="52" width="3.69921875" customWidth="1"/>
  </cols>
  <sheetData>
    <row r="1" spans="1:30" ht="25.05" customHeight="1" x14ac:dyDescent="0.45">
      <c r="A1" s="198" t="s">
        <v>164</v>
      </c>
      <c r="B1" s="198"/>
      <c r="C1" s="199" t="s">
        <v>165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200" t="s">
        <v>282</v>
      </c>
      <c r="Q1" s="201"/>
      <c r="R1" s="201"/>
      <c r="S1" s="201"/>
      <c r="T1" s="5"/>
      <c r="U1" s="41"/>
      <c r="V1" s="41"/>
      <c r="W1" s="41"/>
      <c r="X1" s="41"/>
      <c r="Y1" s="41"/>
      <c r="Z1" s="41"/>
    </row>
    <row r="2" spans="1:30" ht="6.45" customHeight="1" thickBot="1" x14ac:dyDescent="0.5"/>
    <row r="3" spans="1:30" ht="25.95" customHeight="1" x14ac:dyDescent="0.45">
      <c r="A3" s="17" t="s">
        <v>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  <c r="AD3" s="15"/>
    </row>
    <row r="4" spans="1:30" ht="18.600000000000001" thickBot="1" x14ac:dyDescent="0.5">
      <c r="A4" s="38" t="s">
        <v>67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  <c r="AD4" s="15"/>
    </row>
    <row r="5" spans="1:30" ht="7.95" customHeight="1" thickBot="1" x14ac:dyDescent="0.5">
      <c r="AD5" s="15"/>
    </row>
    <row r="6" spans="1:30" ht="18.600000000000001" thickBot="1" x14ac:dyDescent="0.5">
      <c r="A6" s="16" t="s">
        <v>83</v>
      </c>
      <c r="B6" s="174"/>
      <c r="C6" s="174"/>
      <c r="D6" s="174"/>
      <c r="E6" s="193"/>
      <c r="AD6" s="15"/>
    </row>
    <row r="7" spans="1:30" ht="6.45" customHeight="1" thickBot="1" x14ac:dyDescent="0.5">
      <c r="A7" s="197"/>
      <c r="B7" s="197"/>
      <c r="C7" s="197"/>
      <c r="D7" s="197"/>
      <c r="E7" s="197"/>
      <c r="AD7" s="15"/>
    </row>
    <row r="8" spans="1:30" ht="18.600000000000001" thickBot="1" x14ac:dyDescent="0.5">
      <c r="A8" s="21" t="s">
        <v>84</v>
      </c>
      <c r="B8" s="22" t="s">
        <v>72</v>
      </c>
      <c r="C8" s="176"/>
      <c r="D8" s="176"/>
      <c r="E8" s="176"/>
      <c r="F8" s="175" t="s">
        <v>73</v>
      </c>
      <c r="G8" s="175"/>
      <c r="H8" s="196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  <c r="AD8" s="15"/>
    </row>
    <row r="9" spans="1:30" ht="13.05" customHeight="1" thickBot="1" x14ac:dyDescent="0.5">
      <c r="B9" s="190" t="s">
        <v>180</v>
      </c>
      <c r="C9" s="190"/>
      <c r="D9" s="190"/>
      <c r="E9" s="190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AD9" s="15"/>
    </row>
    <row r="10" spans="1:30" x14ac:dyDescent="0.45">
      <c r="A10" s="17" t="s">
        <v>85</v>
      </c>
      <c r="B10" s="194"/>
      <c r="C10" s="194"/>
      <c r="D10" s="194"/>
      <c r="E10" s="194"/>
      <c r="F10" s="195" t="s">
        <v>67</v>
      </c>
      <c r="G10" s="195"/>
      <c r="H10" s="191"/>
      <c r="I10" s="191"/>
      <c r="J10" s="191"/>
      <c r="K10" s="191"/>
      <c r="L10" s="191"/>
      <c r="M10" s="192"/>
      <c r="AD10" s="15"/>
    </row>
    <row r="11" spans="1:30" x14ac:dyDescent="0.45">
      <c r="A11" s="20" t="s">
        <v>138</v>
      </c>
      <c r="B11" s="171"/>
      <c r="C11" s="172"/>
      <c r="D11" s="172"/>
      <c r="E11" s="173"/>
      <c r="F11" s="179" t="s">
        <v>139</v>
      </c>
      <c r="G11" s="180"/>
      <c r="H11" s="181"/>
      <c r="I11" s="171"/>
      <c r="J11" s="172"/>
      <c r="K11" s="172"/>
      <c r="L11" s="172"/>
      <c r="M11" s="182"/>
      <c r="AD11" s="15"/>
    </row>
    <row r="12" spans="1:30" ht="18.600000000000001" thickBot="1" x14ac:dyDescent="0.5">
      <c r="A12" s="38" t="s">
        <v>86</v>
      </c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9"/>
      <c r="AD12" s="15"/>
    </row>
    <row r="13" spans="1:30" ht="25.95" customHeight="1" thickBot="1" x14ac:dyDescent="0.5">
      <c r="A13" s="159" t="s">
        <v>137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AD13" s="15"/>
    </row>
    <row r="14" spans="1:30" ht="18.600000000000001" thickBot="1" x14ac:dyDescent="0.5">
      <c r="A14" s="21" t="s">
        <v>135</v>
      </c>
      <c r="B14" s="174"/>
      <c r="C14" s="174"/>
      <c r="D14" s="174"/>
      <c r="E14" s="174"/>
      <c r="F14" s="175" t="s">
        <v>67</v>
      </c>
      <c r="G14" s="175"/>
      <c r="H14" s="177"/>
      <c r="I14" s="177"/>
      <c r="J14" s="177"/>
      <c r="K14" s="177"/>
      <c r="L14" s="177"/>
      <c r="M14" s="178"/>
      <c r="AD14" s="15"/>
    </row>
    <row r="15" spans="1:30" ht="4.5" customHeight="1" thickBot="1" x14ac:dyDescent="0.5"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AD15" s="15"/>
    </row>
    <row r="16" spans="1:30" ht="18.600000000000001" thickBot="1" x14ac:dyDescent="0.5">
      <c r="A16" s="21" t="s">
        <v>87</v>
      </c>
      <c r="B16" s="22" t="s">
        <v>72</v>
      </c>
      <c r="C16" s="176"/>
      <c r="D16" s="176"/>
      <c r="E16" s="176"/>
      <c r="F16" s="175" t="s">
        <v>73</v>
      </c>
      <c r="G16" s="175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8"/>
      <c r="AD16" s="15"/>
    </row>
    <row r="17" spans="1:30" ht="16.95" customHeight="1" thickBot="1" x14ac:dyDescent="0.5">
      <c r="B17" s="190" t="s">
        <v>180</v>
      </c>
      <c r="C17" s="190"/>
      <c r="D17" s="190"/>
      <c r="E17" s="19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AD17" s="15"/>
    </row>
    <row r="18" spans="1:30" x14ac:dyDescent="0.45">
      <c r="A18" s="85" t="s">
        <v>138</v>
      </c>
      <c r="B18" s="183"/>
      <c r="C18" s="184"/>
      <c r="D18" s="184"/>
      <c r="E18" s="185"/>
      <c r="F18" s="186" t="s">
        <v>140</v>
      </c>
      <c r="G18" s="187"/>
      <c r="H18" s="188"/>
      <c r="I18" s="183"/>
      <c r="J18" s="184"/>
      <c r="K18" s="184"/>
      <c r="L18" s="184"/>
      <c r="M18" s="189"/>
      <c r="AD18" s="15"/>
    </row>
    <row r="19" spans="1:30" ht="18.600000000000001" thickBot="1" x14ac:dyDescent="0.5">
      <c r="A19" s="38" t="s">
        <v>86</v>
      </c>
      <c r="B19" s="167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70" t="s">
        <v>136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D19" s="15"/>
    </row>
    <row r="20" spans="1:30" x14ac:dyDescent="0.45">
      <c r="AD20" s="15"/>
    </row>
    <row r="21" spans="1:30" x14ac:dyDescent="0.45">
      <c r="AD21" s="15"/>
    </row>
    <row r="22" spans="1:30" x14ac:dyDescent="0.45">
      <c r="AD22" s="15"/>
    </row>
    <row r="23" spans="1:30" x14ac:dyDescent="0.45">
      <c r="AD23" s="15"/>
    </row>
    <row r="24" spans="1:30" x14ac:dyDescent="0.45">
      <c r="AD24" s="15"/>
    </row>
    <row r="25" spans="1:30" x14ac:dyDescent="0.45">
      <c r="AD25" s="15"/>
    </row>
    <row r="26" spans="1:30" x14ac:dyDescent="0.45">
      <c r="AD26" s="15"/>
    </row>
    <row r="27" spans="1:30" x14ac:dyDescent="0.45">
      <c r="AD27" s="15"/>
    </row>
    <row r="28" spans="1:30" x14ac:dyDescent="0.45">
      <c r="AD28" s="15"/>
    </row>
    <row r="29" spans="1:30" x14ac:dyDescent="0.45">
      <c r="AD29" s="15"/>
    </row>
    <row r="30" spans="1:30" x14ac:dyDescent="0.45">
      <c r="AD30" s="15"/>
    </row>
    <row r="31" spans="1:30" x14ac:dyDescent="0.45">
      <c r="AD31" s="15"/>
    </row>
    <row r="32" spans="1:30" x14ac:dyDescent="0.45">
      <c r="AD32" s="15"/>
    </row>
    <row r="33" spans="30:30" x14ac:dyDescent="0.45">
      <c r="AD33" s="15"/>
    </row>
    <row r="34" spans="30:30" x14ac:dyDescent="0.45">
      <c r="AD34" s="15"/>
    </row>
    <row r="35" spans="30:30" x14ac:dyDescent="0.45">
      <c r="AD35" s="15"/>
    </row>
    <row r="36" spans="30:30" x14ac:dyDescent="0.45">
      <c r="AD36" s="15"/>
    </row>
    <row r="37" spans="30:30" x14ac:dyDescent="0.45">
      <c r="AD37" s="15"/>
    </row>
    <row r="38" spans="30:30" x14ac:dyDescent="0.45">
      <c r="AD38" s="15"/>
    </row>
    <row r="39" spans="30:30" x14ac:dyDescent="0.45">
      <c r="AD39" s="15"/>
    </row>
    <row r="40" spans="30:30" x14ac:dyDescent="0.45">
      <c r="AD40" s="15"/>
    </row>
    <row r="41" spans="30:30" x14ac:dyDescent="0.45">
      <c r="AD41" s="15"/>
    </row>
    <row r="42" spans="30:30" x14ac:dyDescent="0.45">
      <c r="AD42" s="15"/>
    </row>
    <row r="43" spans="30:30" x14ac:dyDescent="0.45">
      <c r="AD43" s="15"/>
    </row>
    <row r="44" spans="30:30" x14ac:dyDescent="0.45">
      <c r="AD44" s="15"/>
    </row>
    <row r="45" spans="30:30" x14ac:dyDescent="0.45">
      <c r="AD45" s="15"/>
    </row>
    <row r="46" spans="30:30" x14ac:dyDescent="0.45">
      <c r="AD46" s="15"/>
    </row>
    <row r="47" spans="30:30" x14ac:dyDescent="0.45">
      <c r="AD47" s="15"/>
    </row>
    <row r="48" spans="30:30" x14ac:dyDescent="0.45">
      <c r="AD48" s="15"/>
    </row>
    <row r="49" spans="30:30" x14ac:dyDescent="0.45">
      <c r="AD49" s="15"/>
    </row>
    <row r="50" spans="30:30" x14ac:dyDescent="0.45">
      <c r="AD50" s="15"/>
    </row>
    <row r="51" spans="30:30" x14ac:dyDescent="0.45">
      <c r="AD51" s="15"/>
    </row>
    <row r="52" spans="30:30" x14ac:dyDescent="0.45">
      <c r="AD52" s="15"/>
    </row>
    <row r="53" spans="30:30" x14ac:dyDescent="0.45">
      <c r="AD53" s="15"/>
    </row>
    <row r="54" spans="30:30" x14ac:dyDescent="0.45">
      <c r="AD54" s="15"/>
    </row>
    <row r="55" spans="30:30" x14ac:dyDescent="0.45">
      <c r="AD55" s="15"/>
    </row>
    <row r="56" spans="30:30" x14ac:dyDescent="0.45">
      <c r="AD56" s="15"/>
    </row>
    <row r="57" spans="30:30" x14ac:dyDescent="0.45">
      <c r="AD57" s="15"/>
    </row>
    <row r="58" spans="30:30" x14ac:dyDescent="0.45">
      <c r="AD58" s="15"/>
    </row>
  </sheetData>
  <sheetProtection algorithmName="SHA-512" hashValue="TG/N747aLjxhKIcfA5N+BwT/5L9M5wP2/Pn0snrozp0xUePnYS3TsrEkzea2q4ZxmIjuvX5WfoN1sPsTmpfxmQ==" saltValue="OGrLZB5Z50RwJDZbSPhEGQ==" spinCount="100000" sheet="1" objects="1" scenarios="1"/>
  <mergeCells count="31">
    <mergeCell ref="A1:B1"/>
    <mergeCell ref="C1:O1"/>
    <mergeCell ref="P1:S1"/>
    <mergeCell ref="B3:N3"/>
    <mergeCell ref="B4:N4"/>
    <mergeCell ref="H10:M10"/>
    <mergeCell ref="H14:M14"/>
    <mergeCell ref="B12:M12"/>
    <mergeCell ref="B6:E6"/>
    <mergeCell ref="B10:E10"/>
    <mergeCell ref="C8:E8"/>
    <mergeCell ref="F10:G10"/>
    <mergeCell ref="F8:G8"/>
    <mergeCell ref="H8:S8"/>
    <mergeCell ref="B9:E9"/>
    <mergeCell ref="A7:E7"/>
    <mergeCell ref="B19:M19"/>
    <mergeCell ref="N19:Z19"/>
    <mergeCell ref="A13:U13"/>
    <mergeCell ref="B11:E11"/>
    <mergeCell ref="B14:E14"/>
    <mergeCell ref="F14:G14"/>
    <mergeCell ref="C16:E16"/>
    <mergeCell ref="F16:G16"/>
    <mergeCell ref="H16:S16"/>
    <mergeCell ref="F11:H11"/>
    <mergeCell ref="I11:M11"/>
    <mergeCell ref="B18:E18"/>
    <mergeCell ref="F18:H18"/>
    <mergeCell ref="I18:M18"/>
    <mergeCell ref="B17:E17"/>
  </mergeCells>
  <phoneticPr fontId="2"/>
  <dataValidations count="2">
    <dataValidation imeMode="halfKatakana" allowBlank="1" showInputMessage="1" showErrorMessage="1" sqref="B4:N4 H10:M10 H14:M14" xr:uid="{389FB380-7616-41FE-A708-B5C90EAC12C7}"/>
    <dataValidation imeMode="halfAlpha" allowBlank="1" showInputMessage="1" showErrorMessage="1" sqref="B12:M12 B11:E11 I11:M11 B18:E18 I18:M18 B19:M19" xr:uid="{53B36293-37BD-45AE-9452-E253AA27EBEA}"/>
  </dataValidations>
  <hyperlinks>
    <hyperlink ref="P1:S1" location="メインメニュー!A1" display="メインメニュー" xr:uid="{8806BA70-7B0E-8C44-A993-65B3B533F4B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35A8E7-21FD-46DF-A30A-E090FB27DAB9}">
          <x14:formula1>
            <xm:f>リスト!$A$1:$A$47</xm:f>
          </x14:formula1>
          <xm:sqref>B6:E6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704A-DD40-4E63-B1E2-4328B313DFC4}">
  <sheetPr codeName="Sheet3">
    <tabColor rgb="FFFF0000"/>
  </sheetPr>
  <dimension ref="A1:H35"/>
  <sheetViews>
    <sheetView showGridLines="0" showRowColHeaders="0" zoomScaleNormal="100" workbookViewId="0">
      <selection activeCell="H16" sqref="H16"/>
    </sheetView>
  </sheetViews>
  <sheetFormatPr defaultColWidth="8.796875" defaultRowHeight="18" x14ac:dyDescent="0.45"/>
  <cols>
    <col min="1" max="1" width="12.19921875" bestFit="1" customWidth="1"/>
    <col min="2" max="2" width="17.19921875" bestFit="1" customWidth="1"/>
    <col min="3" max="3" width="17.796875" style="2" bestFit="1" customWidth="1"/>
    <col min="6" max="6" width="13.69921875" customWidth="1"/>
  </cols>
  <sheetData>
    <row r="1" spans="1:8" ht="25.2" customHeight="1" x14ac:dyDescent="0.45">
      <c r="A1" s="218" t="s">
        <v>283</v>
      </c>
      <c r="B1" s="218"/>
      <c r="F1" s="122" t="s">
        <v>282</v>
      </c>
    </row>
    <row r="2" spans="1:8" ht="27.45" customHeight="1" thickBot="1" x14ac:dyDescent="0.55000000000000004">
      <c r="A2" s="225" t="s">
        <v>168</v>
      </c>
      <c r="B2" s="225"/>
      <c r="C2" s="225"/>
      <c r="D2" s="225"/>
      <c r="E2" s="225"/>
      <c r="F2" s="225"/>
    </row>
    <row r="3" spans="1:8" ht="28.5" customHeight="1" thickBot="1" x14ac:dyDescent="0.5">
      <c r="A3" s="16" t="s">
        <v>0</v>
      </c>
      <c r="B3" s="206">
        <f>所属データ入力!B3</f>
        <v>0</v>
      </c>
      <c r="C3" s="206"/>
      <c r="D3" s="206"/>
      <c r="E3" s="206"/>
      <c r="F3" s="207"/>
    </row>
    <row r="4" spans="1:8" ht="7.5" customHeight="1" thickBot="1" x14ac:dyDescent="0.5">
      <c r="A4" s="197"/>
      <c r="B4" s="197"/>
      <c r="C4" s="197"/>
      <c r="D4" s="197"/>
      <c r="E4" s="197"/>
    </row>
    <row r="5" spans="1:8" x14ac:dyDescent="0.45">
      <c r="A5" s="17" t="s">
        <v>1</v>
      </c>
      <c r="B5" s="195" t="s">
        <v>22</v>
      </c>
      <c r="C5" s="195"/>
      <c r="D5" s="195"/>
      <c r="E5" s="18" t="s">
        <v>21</v>
      </c>
      <c r="F5" s="19" t="s">
        <v>23</v>
      </c>
      <c r="H5" s="1"/>
    </row>
    <row r="6" spans="1:8" x14ac:dyDescent="0.45">
      <c r="A6" s="226" t="s">
        <v>2</v>
      </c>
      <c r="B6" s="204" t="s">
        <v>5</v>
      </c>
      <c r="C6" s="204"/>
      <c r="D6" s="204"/>
      <c r="E6" s="94"/>
      <c r="F6" s="215" t="s">
        <v>2</v>
      </c>
    </row>
    <row r="7" spans="1:8" x14ac:dyDescent="0.45">
      <c r="A7" s="226"/>
      <c r="B7" s="204" t="s">
        <v>6</v>
      </c>
      <c r="C7" s="204"/>
      <c r="D7" s="204"/>
      <c r="E7" s="94"/>
      <c r="F7" s="216"/>
    </row>
    <row r="8" spans="1:8" x14ac:dyDescent="0.45">
      <c r="A8" s="210" t="s">
        <v>3</v>
      </c>
      <c r="B8" s="209" t="s">
        <v>5</v>
      </c>
      <c r="C8" s="209" t="s">
        <v>7</v>
      </c>
      <c r="D8" s="209"/>
      <c r="E8" s="94"/>
      <c r="F8" s="80"/>
    </row>
    <row r="9" spans="1:8" x14ac:dyDescent="0.45">
      <c r="A9" s="211"/>
      <c r="B9" s="209"/>
      <c r="C9" s="209" t="s">
        <v>8</v>
      </c>
      <c r="D9" s="209"/>
      <c r="E9" s="94"/>
      <c r="F9" s="90"/>
    </row>
    <row r="10" spans="1:8" x14ac:dyDescent="0.45">
      <c r="A10" s="211"/>
      <c r="B10" s="209"/>
      <c r="C10" s="209" t="s">
        <v>9</v>
      </c>
      <c r="D10" s="209"/>
      <c r="E10" s="94"/>
      <c r="F10" s="90"/>
    </row>
    <row r="11" spans="1:8" x14ac:dyDescent="0.45">
      <c r="A11" s="211"/>
      <c r="B11" s="209"/>
      <c r="C11" s="209" t="s">
        <v>10</v>
      </c>
      <c r="D11" s="209"/>
      <c r="E11" s="94"/>
      <c r="F11" s="217" t="s">
        <v>3</v>
      </c>
    </row>
    <row r="12" spans="1:8" x14ac:dyDescent="0.45">
      <c r="A12" s="211"/>
      <c r="B12" s="219" t="s">
        <v>6</v>
      </c>
      <c r="C12" s="220"/>
      <c r="D12" s="221"/>
      <c r="E12" s="94"/>
      <c r="F12" s="217"/>
    </row>
    <row r="13" spans="1:8" x14ac:dyDescent="0.45">
      <c r="A13" s="211"/>
      <c r="B13" s="219" t="s">
        <v>294</v>
      </c>
      <c r="C13" s="220"/>
      <c r="D13" s="221"/>
      <c r="E13" s="94"/>
      <c r="F13" s="217"/>
    </row>
    <row r="14" spans="1:8" x14ac:dyDescent="0.45">
      <c r="A14" s="211"/>
      <c r="B14" s="222" t="s">
        <v>209</v>
      </c>
      <c r="C14" s="219" t="s">
        <v>210</v>
      </c>
      <c r="D14" s="221"/>
      <c r="E14" s="94"/>
      <c r="F14" s="81"/>
    </row>
    <row r="15" spans="1:8" x14ac:dyDescent="0.45">
      <c r="A15" s="211"/>
      <c r="B15" s="223"/>
      <c r="C15" s="219" t="s">
        <v>211</v>
      </c>
      <c r="D15" s="221"/>
      <c r="E15" s="94"/>
      <c r="F15" s="81"/>
    </row>
    <row r="16" spans="1:8" x14ac:dyDescent="0.45">
      <c r="A16" s="212"/>
      <c r="B16" s="224"/>
      <c r="C16" s="219" t="s">
        <v>272</v>
      </c>
      <c r="D16" s="221"/>
      <c r="E16" s="94"/>
      <c r="F16" s="81"/>
    </row>
    <row r="17" spans="1:6" x14ac:dyDescent="0.45">
      <c r="A17" s="205" t="s">
        <v>4</v>
      </c>
      <c r="B17" s="208" t="s">
        <v>16</v>
      </c>
      <c r="C17" s="204" t="s">
        <v>11</v>
      </c>
      <c r="D17" s="13" t="s">
        <v>13</v>
      </c>
      <c r="E17" s="94"/>
      <c r="F17" s="80"/>
    </row>
    <row r="18" spans="1:6" x14ac:dyDescent="0.45">
      <c r="A18" s="205"/>
      <c r="B18" s="209"/>
      <c r="C18" s="204"/>
      <c r="D18" s="13" t="s">
        <v>14</v>
      </c>
      <c r="E18" s="94"/>
      <c r="F18" s="81"/>
    </row>
    <row r="19" spans="1:6" x14ac:dyDescent="0.45">
      <c r="A19" s="205"/>
      <c r="B19" s="209"/>
      <c r="C19" s="204"/>
      <c r="D19" s="13" t="s">
        <v>15</v>
      </c>
      <c r="E19" s="94"/>
      <c r="F19" s="217" t="s">
        <v>253</v>
      </c>
    </row>
    <row r="20" spans="1:6" x14ac:dyDescent="0.45">
      <c r="A20" s="205"/>
      <c r="B20" s="209"/>
      <c r="C20" s="204" t="s">
        <v>12</v>
      </c>
      <c r="D20" s="13" t="s">
        <v>13</v>
      </c>
      <c r="E20" s="94"/>
      <c r="F20" s="217"/>
    </row>
    <row r="21" spans="1:6" x14ac:dyDescent="0.45">
      <c r="A21" s="205"/>
      <c r="B21" s="209"/>
      <c r="C21" s="204"/>
      <c r="D21" s="13" t="s">
        <v>14</v>
      </c>
      <c r="E21" s="94"/>
      <c r="F21" s="81"/>
    </row>
    <row r="22" spans="1:6" x14ac:dyDescent="0.45">
      <c r="A22" s="205"/>
      <c r="B22" s="209"/>
      <c r="C22" s="204"/>
      <c r="D22" s="13" t="s">
        <v>15</v>
      </c>
      <c r="E22" s="94"/>
      <c r="F22" s="82"/>
    </row>
    <row r="23" spans="1:6" x14ac:dyDescent="0.45">
      <c r="A23" s="205"/>
      <c r="B23" s="208" t="s">
        <v>17</v>
      </c>
      <c r="C23" s="204" t="s">
        <v>11</v>
      </c>
      <c r="D23" s="13" t="s">
        <v>13</v>
      </c>
      <c r="E23" s="94"/>
      <c r="F23" s="80"/>
    </row>
    <row r="24" spans="1:6" x14ac:dyDescent="0.45">
      <c r="A24" s="205"/>
      <c r="B24" s="209"/>
      <c r="C24" s="204"/>
      <c r="D24" s="13" t="s">
        <v>14</v>
      </c>
      <c r="E24" s="94"/>
      <c r="F24" s="81"/>
    </row>
    <row r="25" spans="1:6" x14ac:dyDescent="0.45">
      <c r="A25" s="205"/>
      <c r="B25" s="209"/>
      <c r="C25" s="204"/>
      <c r="D25" s="13" t="s">
        <v>15</v>
      </c>
      <c r="E25" s="94"/>
      <c r="F25" s="217" t="s">
        <v>254</v>
      </c>
    </row>
    <row r="26" spans="1:6" x14ac:dyDescent="0.45">
      <c r="A26" s="205"/>
      <c r="B26" s="209"/>
      <c r="C26" s="204" t="s">
        <v>12</v>
      </c>
      <c r="D26" s="13" t="s">
        <v>13</v>
      </c>
      <c r="E26" s="94"/>
      <c r="F26" s="217"/>
    </row>
    <row r="27" spans="1:6" x14ac:dyDescent="0.45">
      <c r="A27" s="205"/>
      <c r="B27" s="209"/>
      <c r="C27" s="204"/>
      <c r="D27" s="13" t="s">
        <v>14</v>
      </c>
      <c r="E27" s="94"/>
      <c r="F27" s="81"/>
    </row>
    <row r="28" spans="1:6" x14ac:dyDescent="0.45">
      <c r="A28" s="205"/>
      <c r="B28" s="209"/>
      <c r="C28" s="204"/>
      <c r="D28" s="13" t="s">
        <v>15</v>
      </c>
      <c r="E28" s="94"/>
      <c r="F28" s="82"/>
    </row>
    <row r="29" spans="1:6" x14ac:dyDescent="0.45">
      <c r="A29" s="205"/>
      <c r="B29" s="208" t="s">
        <v>18</v>
      </c>
      <c r="C29" s="204" t="s">
        <v>11</v>
      </c>
      <c r="D29" s="204"/>
      <c r="E29" s="94"/>
      <c r="F29" s="215" t="s">
        <v>253</v>
      </c>
    </row>
    <row r="30" spans="1:6" x14ac:dyDescent="0.45">
      <c r="A30" s="205"/>
      <c r="B30" s="209"/>
      <c r="C30" s="204" t="s">
        <v>12</v>
      </c>
      <c r="D30" s="204"/>
      <c r="E30" s="94"/>
      <c r="F30" s="216"/>
    </row>
    <row r="31" spans="1:6" x14ac:dyDescent="0.45">
      <c r="A31" s="205"/>
      <c r="B31" s="208" t="s">
        <v>19</v>
      </c>
      <c r="C31" s="204" t="s">
        <v>11</v>
      </c>
      <c r="D31" s="204"/>
      <c r="E31" s="94"/>
      <c r="F31" s="215" t="s">
        <v>254</v>
      </c>
    </row>
    <row r="32" spans="1:6" x14ac:dyDescent="0.45">
      <c r="A32" s="205"/>
      <c r="B32" s="209"/>
      <c r="C32" s="204" t="s">
        <v>12</v>
      </c>
      <c r="D32" s="204"/>
      <c r="E32" s="94"/>
      <c r="F32" s="216"/>
    </row>
    <row r="33" spans="1:6" ht="18.600000000000001" thickBot="1" x14ac:dyDescent="0.5">
      <c r="A33" s="213" t="s">
        <v>20</v>
      </c>
      <c r="B33" s="214"/>
      <c r="C33" s="214"/>
      <c r="D33" s="214"/>
      <c r="E33" s="95"/>
      <c r="F33" s="92" t="s">
        <v>267</v>
      </c>
    </row>
    <row r="34" spans="1:6" ht="5.55" customHeight="1" thickBot="1" x14ac:dyDescent="0.5">
      <c r="F34" s="79"/>
    </row>
    <row r="35" spans="1:6" ht="18.600000000000001" thickBot="1" x14ac:dyDescent="0.5">
      <c r="E35" s="50" t="s">
        <v>186</v>
      </c>
      <c r="F35" s="92" t="s">
        <v>268</v>
      </c>
    </row>
  </sheetData>
  <sheetProtection algorithmName="SHA-512" hashValue="t0OrDlwSnMn+VmQqws8pQ8i8aQBqE1/BBeyctfCy5WP96uOVKKvHSEkyt4m+j90Fpp4anysKirwI3fVm5gHzGw==" saltValue="B5Wt9hEIVSJ/eLDxr8pYzA==" spinCount="100000" sheet="1" objects="1" scenarios="1"/>
  <mergeCells count="40">
    <mergeCell ref="A1:B1"/>
    <mergeCell ref="C8:D8"/>
    <mergeCell ref="B13:D13"/>
    <mergeCell ref="B14:B16"/>
    <mergeCell ref="C14:D14"/>
    <mergeCell ref="C15:D15"/>
    <mergeCell ref="C16:D16"/>
    <mergeCell ref="A2:F2"/>
    <mergeCell ref="A6:A7"/>
    <mergeCell ref="B12:D12"/>
    <mergeCell ref="A33:D33"/>
    <mergeCell ref="F6:F7"/>
    <mergeCell ref="F29:F30"/>
    <mergeCell ref="F31:F32"/>
    <mergeCell ref="C31:D31"/>
    <mergeCell ref="C32:D32"/>
    <mergeCell ref="B31:B32"/>
    <mergeCell ref="C20:C22"/>
    <mergeCell ref="C23:C25"/>
    <mergeCell ref="F19:F20"/>
    <mergeCell ref="F25:F26"/>
    <mergeCell ref="C9:D9"/>
    <mergeCell ref="B8:B11"/>
    <mergeCell ref="C29:D29"/>
    <mergeCell ref="F11:F13"/>
    <mergeCell ref="C11:D11"/>
    <mergeCell ref="C17:C19"/>
    <mergeCell ref="A17:A32"/>
    <mergeCell ref="B5:D5"/>
    <mergeCell ref="A4:E4"/>
    <mergeCell ref="B3:F3"/>
    <mergeCell ref="B6:D6"/>
    <mergeCell ref="B7:D7"/>
    <mergeCell ref="C30:D30"/>
    <mergeCell ref="B29:B30"/>
    <mergeCell ref="B17:B22"/>
    <mergeCell ref="B23:B28"/>
    <mergeCell ref="C26:C28"/>
    <mergeCell ref="C10:D10"/>
    <mergeCell ref="A8:A16"/>
  </mergeCells>
  <phoneticPr fontId="2"/>
  <hyperlinks>
    <hyperlink ref="F6:F7" location="社会人選手権!A1" display="社会人選手権" xr:uid="{F3BE5FA9-30C1-364D-B88F-DBFECBCBEAB6}"/>
    <hyperlink ref="F11:F13" location="クラブ選手権!A1" display="クラブ選手権" xr:uid="{03AF7379-A58F-7B4C-9CD8-7475CE9D9C9A}"/>
    <hyperlink ref="F19:F20" location="マスターズ!A1" display="シニア" xr:uid="{9E1A86B7-0130-6347-93ED-F621F6E1DDE5}"/>
    <hyperlink ref="F25:F26" location="ﾊﾟｰﾃｨｼｨﾍﾟｲｼｮﾝ!A1" display="ジュニア" xr:uid="{CB80F02B-4223-A142-BF7B-991C893782BA}"/>
    <hyperlink ref="F29:F30" location="'ﾌﾟﾛ(シニア)'!A1" display="シニア" xr:uid="{8F7E879A-2294-504F-B7CC-6038DE4E556B}"/>
    <hyperlink ref="F31:F32" location="'ﾌﾟﾛ(ｼﾞｭﾆｱ)'!A1" display="ジュニア" xr:uid="{7BAA531D-3252-B04A-B49E-B3EF8669BA65}"/>
    <hyperlink ref="F33" location="ｸﾞﾙｰﾌﾟｺﾝﾃｽﾄ!A1" display="コンテスト" xr:uid="{E744119C-7F34-DC45-BEF8-A08F78710830}"/>
    <hyperlink ref="F35" location="帯同審判申込!A1" display="帯同申込" xr:uid="{ECB1B94C-7C2C-764E-A3A4-29388E8D3C9D}"/>
    <hyperlink ref="F1" location="メインメニュー!A1" display="メインメニュー" xr:uid="{9FCF6EFE-5337-5B4E-952F-148275F99C3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183C8B-F7E3-4410-B5EE-F476ECD6FFD2}">
          <x14:formula1>
            <xm:f>リスト!$G$5</xm:f>
          </x14:formula1>
          <xm:sqref>E6:E33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444-2CF5-4B42-9860-4C64C0BE88EC}">
  <sheetPr codeName="Sheet4">
    <tabColor rgb="FFFF0000"/>
    <pageSetUpPr fitToPage="1"/>
  </sheetPr>
  <dimension ref="A1:T196"/>
  <sheetViews>
    <sheetView showGridLines="0" tabSelected="1" zoomScaleNormal="100" workbookViewId="0">
      <selection activeCell="AA8" sqref="AA8"/>
    </sheetView>
  </sheetViews>
  <sheetFormatPr defaultColWidth="8.796875" defaultRowHeight="18" x14ac:dyDescent="0.45"/>
  <cols>
    <col min="1" max="1" width="4.19921875" style="1" customWidth="1"/>
    <col min="2" max="2" width="12.296875" bestFit="1" customWidth="1"/>
    <col min="3" max="7" width="4.19921875" customWidth="1"/>
    <col min="8" max="12" width="5.69921875" customWidth="1"/>
    <col min="13" max="13" width="4.796875" style="1" bestFit="1" customWidth="1"/>
    <col min="14" max="14" width="5.796875" style="1" bestFit="1" customWidth="1"/>
    <col min="15" max="16" width="3.69921875" style="1" customWidth="1"/>
    <col min="17" max="17" width="11.5" hidden="1" customWidth="1"/>
    <col min="18" max="18" width="8.19921875" customWidth="1"/>
    <col min="19" max="19" width="7.296875" customWidth="1"/>
    <col min="20" max="20" width="6.19921875" customWidth="1"/>
    <col min="21" max="27" width="3.69921875" customWidth="1"/>
  </cols>
  <sheetData>
    <row r="1" spans="1:20" ht="28.8" customHeight="1" x14ac:dyDescent="0.35">
      <c r="A1" s="239" t="s">
        <v>166</v>
      </c>
      <c r="B1" s="239"/>
      <c r="C1" s="239"/>
      <c r="D1" s="238" t="s">
        <v>167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00" t="s">
        <v>282</v>
      </c>
      <c r="T1" s="201"/>
    </row>
    <row r="2" spans="1:20" ht="5.55" customHeight="1" thickBot="1" x14ac:dyDescent="0.5"/>
    <row r="3" spans="1:20" ht="30" customHeight="1" thickBot="1" x14ac:dyDescent="0.45">
      <c r="A3" s="231" t="s">
        <v>0</v>
      </c>
      <c r="B3" s="175"/>
      <c r="C3" s="175"/>
      <c r="D3" s="232">
        <f>所属データ入力!B3</f>
        <v>0</v>
      </c>
      <c r="E3" s="232"/>
      <c r="F3" s="232"/>
      <c r="G3" s="232"/>
      <c r="H3" s="232"/>
      <c r="I3" s="232"/>
      <c r="J3" s="232"/>
      <c r="K3" s="232"/>
      <c r="L3" s="232"/>
      <c r="M3" s="232"/>
      <c r="N3" s="233"/>
      <c r="O3" s="234" t="s">
        <v>177</v>
      </c>
      <c r="P3" s="235"/>
      <c r="Q3" s="44"/>
      <c r="R3" s="45">
        <v>46022</v>
      </c>
      <c r="S3" s="42"/>
      <c r="T3" s="42"/>
    </row>
    <row r="4" spans="1:20" ht="7.5" customHeight="1" thickBot="1" x14ac:dyDescent="0.5"/>
    <row r="5" spans="1:20" ht="28.05" customHeight="1" x14ac:dyDescent="0.45">
      <c r="A5" s="236" t="s">
        <v>162</v>
      </c>
      <c r="B5" s="195" t="s">
        <v>141</v>
      </c>
      <c r="C5" s="228" t="s">
        <v>147</v>
      </c>
      <c r="D5" s="195"/>
      <c r="E5" s="195"/>
      <c r="F5" s="195"/>
      <c r="G5" s="195"/>
      <c r="H5" s="228" t="s">
        <v>273</v>
      </c>
      <c r="I5" s="195"/>
      <c r="J5" s="195"/>
      <c r="K5" s="195"/>
      <c r="L5" s="195"/>
      <c r="M5" s="195" t="s">
        <v>142</v>
      </c>
      <c r="N5" s="228" t="s">
        <v>158</v>
      </c>
      <c r="O5" s="195"/>
      <c r="P5" s="195"/>
      <c r="Q5" s="195" t="s">
        <v>146</v>
      </c>
      <c r="R5" s="228" t="s">
        <v>161</v>
      </c>
      <c r="S5" s="195" t="s">
        <v>148</v>
      </c>
      <c r="T5" s="227"/>
    </row>
    <row r="6" spans="1:20" ht="18.600000000000001" thickBot="1" x14ac:dyDescent="0.5">
      <c r="A6" s="237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9" t="s">
        <v>143</v>
      </c>
      <c r="O6" s="39" t="s">
        <v>144</v>
      </c>
      <c r="P6" s="39" t="s">
        <v>145</v>
      </c>
      <c r="Q6" s="229"/>
      <c r="R6" s="229"/>
      <c r="S6" s="39" t="s">
        <v>141</v>
      </c>
      <c r="T6" s="40" t="s">
        <v>149</v>
      </c>
    </row>
    <row r="7" spans="1:20" x14ac:dyDescent="0.45">
      <c r="A7" s="74">
        <v>1</v>
      </c>
      <c r="B7" s="98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98"/>
      <c r="N7" s="98"/>
      <c r="O7" s="98"/>
      <c r="P7" s="98"/>
      <c r="Q7" s="75" t="e">
        <f>DATE(N7,O7,P7)</f>
        <v>#NUM!</v>
      </c>
      <c r="R7" s="23" t="e">
        <f t="shared" ref="R7:R10" si="0">DATEDIF(Q7,$R$3,"y")</f>
        <v>#NUM!</v>
      </c>
      <c r="S7" s="98"/>
      <c r="T7" s="101"/>
    </row>
    <row r="8" spans="1:20" x14ac:dyDescent="0.45">
      <c r="A8" s="36">
        <v>2</v>
      </c>
      <c r="B8" s="99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99"/>
      <c r="N8" s="99"/>
      <c r="O8" s="99"/>
      <c r="P8" s="99"/>
      <c r="Q8" s="34" t="e">
        <f t="shared" ref="Q8:Q41" si="1">DATE(N8,O8,P8)</f>
        <v>#NUM!</v>
      </c>
      <c r="R8" s="12" t="e">
        <f>DATEDIF(Q8,$R$3,"y")</f>
        <v>#NUM!</v>
      </c>
      <c r="S8" s="99"/>
      <c r="T8" s="102"/>
    </row>
    <row r="9" spans="1:20" x14ac:dyDescent="0.45">
      <c r="A9" s="36">
        <v>3</v>
      </c>
      <c r="B9" s="99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99"/>
      <c r="N9" s="99"/>
      <c r="O9" s="99"/>
      <c r="P9" s="99"/>
      <c r="Q9" s="34" t="e">
        <f t="shared" si="1"/>
        <v>#NUM!</v>
      </c>
      <c r="R9" s="12" t="e">
        <f t="shared" si="0"/>
        <v>#NUM!</v>
      </c>
      <c r="S9" s="99"/>
      <c r="T9" s="102"/>
    </row>
    <row r="10" spans="1:20" x14ac:dyDescent="0.45">
      <c r="A10" s="36">
        <v>4</v>
      </c>
      <c r="B10" s="99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99"/>
      <c r="N10" s="99"/>
      <c r="O10" s="99"/>
      <c r="P10" s="99"/>
      <c r="Q10" s="34" t="e">
        <f t="shared" si="1"/>
        <v>#NUM!</v>
      </c>
      <c r="R10" s="12" t="e">
        <f t="shared" si="0"/>
        <v>#NUM!</v>
      </c>
      <c r="S10" s="99"/>
      <c r="T10" s="102"/>
    </row>
    <row r="11" spans="1:20" x14ac:dyDescent="0.45">
      <c r="A11" s="36">
        <v>5</v>
      </c>
      <c r="B11" s="99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99"/>
      <c r="N11" s="99"/>
      <c r="O11" s="99"/>
      <c r="P11" s="99"/>
      <c r="Q11" s="34" t="e">
        <f t="shared" si="1"/>
        <v>#NUM!</v>
      </c>
      <c r="R11" s="12" t="e">
        <f t="shared" ref="R11:R74" si="2">DATEDIF(Q11,$R$3,"y")</f>
        <v>#NUM!</v>
      </c>
      <c r="S11" s="99"/>
      <c r="T11" s="102"/>
    </row>
    <row r="12" spans="1:20" x14ac:dyDescent="0.45">
      <c r="A12" s="36">
        <v>6</v>
      </c>
      <c r="B12" s="9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99"/>
      <c r="N12" s="99"/>
      <c r="O12" s="99"/>
      <c r="P12" s="99"/>
      <c r="Q12" s="34" t="e">
        <f t="shared" si="1"/>
        <v>#NUM!</v>
      </c>
      <c r="R12" s="12" t="e">
        <f t="shared" si="2"/>
        <v>#NUM!</v>
      </c>
      <c r="S12" s="99"/>
      <c r="T12" s="102"/>
    </row>
    <row r="13" spans="1:20" x14ac:dyDescent="0.45">
      <c r="A13" s="36">
        <v>7</v>
      </c>
      <c r="B13" s="99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99"/>
      <c r="N13" s="99"/>
      <c r="O13" s="99"/>
      <c r="P13" s="99"/>
      <c r="Q13" s="34" t="e">
        <f t="shared" si="1"/>
        <v>#NUM!</v>
      </c>
      <c r="R13" s="12" t="e">
        <f t="shared" si="2"/>
        <v>#NUM!</v>
      </c>
      <c r="S13" s="99"/>
      <c r="T13" s="102"/>
    </row>
    <row r="14" spans="1:20" x14ac:dyDescent="0.45">
      <c r="A14" s="36">
        <v>8</v>
      </c>
      <c r="B14" s="99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99"/>
      <c r="N14" s="99"/>
      <c r="O14" s="99"/>
      <c r="P14" s="99"/>
      <c r="Q14" s="34" t="e">
        <f t="shared" si="1"/>
        <v>#NUM!</v>
      </c>
      <c r="R14" s="12" t="e">
        <f t="shared" si="2"/>
        <v>#NUM!</v>
      </c>
      <c r="S14" s="99"/>
      <c r="T14" s="102"/>
    </row>
    <row r="15" spans="1:20" x14ac:dyDescent="0.45">
      <c r="A15" s="36">
        <v>9</v>
      </c>
      <c r="B15" s="99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99"/>
      <c r="N15" s="99"/>
      <c r="O15" s="99"/>
      <c r="P15" s="99"/>
      <c r="Q15" s="34" t="e">
        <f t="shared" si="1"/>
        <v>#NUM!</v>
      </c>
      <c r="R15" s="12" t="e">
        <f t="shared" si="2"/>
        <v>#NUM!</v>
      </c>
      <c r="S15" s="99"/>
      <c r="T15" s="102"/>
    </row>
    <row r="16" spans="1:20" x14ac:dyDescent="0.45">
      <c r="A16" s="36">
        <v>10</v>
      </c>
      <c r="B16" s="99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99"/>
      <c r="N16" s="99"/>
      <c r="O16" s="99"/>
      <c r="P16" s="99"/>
      <c r="Q16" s="34" t="e">
        <f t="shared" si="1"/>
        <v>#NUM!</v>
      </c>
      <c r="R16" s="12" t="e">
        <f t="shared" si="2"/>
        <v>#NUM!</v>
      </c>
      <c r="S16" s="99"/>
      <c r="T16" s="102"/>
    </row>
    <row r="17" spans="1:20" x14ac:dyDescent="0.45">
      <c r="A17" s="36">
        <v>11</v>
      </c>
      <c r="B17" s="99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99"/>
      <c r="N17" s="99"/>
      <c r="O17" s="99"/>
      <c r="P17" s="99"/>
      <c r="Q17" s="34" t="e">
        <f t="shared" si="1"/>
        <v>#NUM!</v>
      </c>
      <c r="R17" s="12" t="e">
        <f t="shared" si="2"/>
        <v>#NUM!</v>
      </c>
      <c r="S17" s="99"/>
      <c r="T17" s="102"/>
    </row>
    <row r="18" spans="1:20" x14ac:dyDescent="0.45">
      <c r="A18" s="36">
        <v>12</v>
      </c>
      <c r="B18" s="99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99"/>
      <c r="N18" s="99"/>
      <c r="O18" s="99"/>
      <c r="P18" s="99"/>
      <c r="Q18" s="34" t="e">
        <f t="shared" si="1"/>
        <v>#NUM!</v>
      </c>
      <c r="R18" s="12" t="e">
        <f t="shared" si="2"/>
        <v>#NUM!</v>
      </c>
      <c r="S18" s="99"/>
      <c r="T18" s="102"/>
    </row>
    <row r="19" spans="1:20" x14ac:dyDescent="0.45">
      <c r="A19" s="36">
        <v>13</v>
      </c>
      <c r="B19" s="99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99"/>
      <c r="N19" s="99"/>
      <c r="O19" s="99"/>
      <c r="P19" s="99"/>
      <c r="Q19" s="34" t="e">
        <f t="shared" si="1"/>
        <v>#NUM!</v>
      </c>
      <c r="R19" s="12" t="e">
        <f t="shared" si="2"/>
        <v>#NUM!</v>
      </c>
      <c r="S19" s="99"/>
      <c r="T19" s="102"/>
    </row>
    <row r="20" spans="1:20" x14ac:dyDescent="0.45">
      <c r="A20" s="36">
        <v>14</v>
      </c>
      <c r="B20" s="99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99"/>
      <c r="N20" s="99"/>
      <c r="O20" s="99"/>
      <c r="P20" s="99"/>
      <c r="Q20" s="34" t="e">
        <f t="shared" si="1"/>
        <v>#NUM!</v>
      </c>
      <c r="R20" s="12" t="e">
        <f t="shared" si="2"/>
        <v>#NUM!</v>
      </c>
      <c r="S20" s="99"/>
      <c r="T20" s="102"/>
    </row>
    <row r="21" spans="1:20" x14ac:dyDescent="0.45">
      <c r="A21" s="36">
        <v>15</v>
      </c>
      <c r="B21" s="99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99"/>
      <c r="N21" s="99"/>
      <c r="O21" s="99"/>
      <c r="P21" s="99"/>
      <c r="Q21" s="34" t="e">
        <f t="shared" si="1"/>
        <v>#NUM!</v>
      </c>
      <c r="R21" s="12" t="e">
        <f t="shared" si="2"/>
        <v>#NUM!</v>
      </c>
      <c r="S21" s="99"/>
      <c r="T21" s="102"/>
    </row>
    <row r="22" spans="1:20" x14ac:dyDescent="0.45">
      <c r="A22" s="36">
        <v>16</v>
      </c>
      <c r="B22" s="99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99"/>
      <c r="N22" s="99"/>
      <c r="O22" s="99"/>
      <c r="P22" s="99"/>
      <c r="Q22" s="34" t="e">
        <f t="shared" si="1"/>
        <v>#NUM!</v>
      </c>
      <c r="R22" s="12" t="e">
        <f t="shared" si="2"/>
        <v>#NUM!</v>
      </c>
      <c r="S22" s="99"/>
      <c r="T22" s="102"/>
    </row>
    <row r="23" spans="1:20" x14ac:dyDescent="0.45">
      <c r="A23" s="36">
        <v>17</v>
      </c>
      <c r="B23" s="99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99"/>
      <c r="N23" s="99"/>
      <c r="O23" s="99"/>
      <c r="P23" s="99"/>
      <c r="Q23" s="34" t="e">
        <f t="shared" si="1"/>
        <v>#NUM!</v>
      </c>
      <c r="R23" s="12" t="e">
        <f t="shared" si="2"/>
        <v>#NUM!</v>
      </c>
      <c r="S23" s="99"/>
      <c r="T23" s="102"/>
    </row>
    <row r="24" spans="1:20" x14ac:dyDescent="0.45">
      <c r="A24" s="36">
        <v>18</v>
      </c>
      <c r="B24" s="99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99"/>
      <c r="N24" s="99"/>
      <c r="O24" s="99"/>
      <c r="P24" s="99"/>
      <c r="Q24" s="34" t="e">
        <f t="shared" si="1"/>
        <v>#NUM!</v>
      </c>
      <c r="R24" s="12" t="e">
        <f t="shared" si="2"/>
        <v>#NUM!</v>
      </c>
      <c r="S24" s="99"/>
      <c r="T24" s="102"/>
    </row>
    <row r="25" spans="1:20" x14ac:dyDescent="0.45">
      <c r="A25" s="36">
        <v>19</v>
      </c>
      <c r="B25" s="99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99"/>
      <c r="N25" s="99"/>
      <c r="O25" s="99"/>
      <c r="P25" s="99"/>
      <c r="Q25" s="34" t="e">
        <f t="shared" si="1"/>
        <v>#NUM!</v>
      </c>
      <c r="R25" s="12" t="e">
        <f t="shared" si="2"/>
        <v>#NUM!</v>
      </c>
      <c r="S25" s="99"/>
      <c r="T25" s="102"/>
    </row>
    <row r="26" spans="1:20" x14ac:dyDescent="0.45">
      <c r="A26" s="36">
        <v>20</v>
      </c>
      <c r="B26" s="99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99"/>
      <c r="N26" s="99"/>
      <c r="O26" s="99"/>
      <c r="P26" s="99"/>
      <c r="Q26" s="34" t="e">
        <f t="shared" si="1"/>
        <v>#NUM!</v>
      </c>
      <c r="R26" s="12" t="e">
        <f t="shared" si="2"/>
        <v>#NUM!</v>
      </c>
      <c r="S26" s="99"/>
      <c r="T26" s="102"/>
    </row>
    <row r="27" spans="1:20" x14ac:dyDescent="0.45">
      <c r="A27" s="36">
        <v>21</v>
      </c>
      <c r="B27" s="99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99"/>
      <c r="N27" s="99"/>
      <c r="O27" s="99"/>
      <c r="P27" s="99"/>
      <c r="Q27" s="34" t="e">
        <f t="shared" si="1"/>
        <v>#NUM!</v>
      </c>
      <c r="R27" s="12" t="e">
        <f t="shared" si="2"/>
        <v>#NUM!</v>
      </c>
      <c r="S27" s="99"/>
      <c r="T27" s="102"/>
    </row>
    <row r="28" spans="1:20" x14ac:dyDescent="0.45">
      <c r="A28" s="36">
        <v>22</v>
      </c>
      <c r="B28" s="9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99"/>
      <c r="N28" s="99"/>
      <c r="O28" s="99"/>
      <c r="P28" s="99"/>
      <c r="Q28" s="34" t="e">
        <f t="shared" si="1"/>
        <v>#NUM!</v>
      </c>
      <c r="R28" s="12" t="e">
        <f t="shared" si="2"/>
        <v>#NUM!</v>
      </c>
      <c r="S28" s="99"/>
      <c r="T28" s="102"/>
    </row>
    <row r="29" spans="1:20" x14ac:dyDescent="0.45">
      <c r="A29" s="36">
        <v>23</v>
      </c>
      <c r="B29" s="99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99"/>
      <c r="N29" s="99"/>
      <c r="O29" s="99"/>
      <c r="P29" s="99"/>
      <c r="Q29" s="34" t="e">
        <f t="shared" si="1"/>
        <v>#NUM!</v>
      </c>
      <c r="R29" s="12" t="e">
        <f t="shared" si="2"/>
        <v>#NUM!</v>
      </c>
      <c r="S29" s="99"/>
      <c r="T29" s="102"/>
    </row>
    <row r="30" spans="1:20" x14ac:dyDescent="0.45">
      <c r="A30" s="36">
        <v>24</v>
      </c>
      <c r="B30" s="9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99"/>
      <c r="N30" s="99"/>
      <c r="O30" s="99"/>
      <c r="P30" s="99"/>
      <c r="Q30" s="34" t="e">
        <f t="shared" si="1"/>
        <v>#NUM!</v>
      </c>
      <c r="R30" s="12" t="e">
        <f t="shared" si="2"/>
        <v>#NUM!</v>
      </c>
      <c r="S30" s="99"/>
      <c r="T30" s="102"/>
    </row>
    <row r="31" spans="1:20" x14ac:dyDescent="0.45">
      <c r="A31" s="36">
        <v>25</v>
      </c>
      <c r="B31" s="9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99"/>
      <c r="N31" s="99"/>
      <c r="O31" s="99"/>
      <c r="P31" s="99"/>
      <c r="Q31" s="34" t="e">
        <f t="shared" si="1"/>
        <v>#NUM!</v>
      </c>
      <c r="R31" s="12" t="e">
        <f t="shared" si="2"/>
        <v>#NUM!</v>
      </c>
      <c r="S31" s="99"/>
      <c r="T31" s="102"/>
    </row>
    <row r="32" spans="1:20" x14ac:dyDescent="0.45">
      <c r="A32" s="36">
        <v>26</v>
      </c>
      <c r="B32" s="99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99"/>
      <c r="N32" s="99"/>
      <c r="O32" s="99"/>
      <c r="P32" s="99"/>
      <c r="Q32" s="34" t="e">
        <f t="shared" si="1"/>
        <v>#NUM!</v>
      </c>
      <c r="R32" s="12" t="e">
        <f t="shared" si="2"/>
        <v>#NUM!</v>
      </c>
      <c r="S32" s="99"/>
      <c r="T32" s="102"/>
    </row>
    <row r="33" spans="1:20" x14ac:dyDescent="0.45">
      <c r="A33" s="36">
        <v>27</v>
      </c>
      <c r="B33" s="99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99"/>
      <c r="N33" s="99"/>
      <c r="O33" s="99"/>
      <c r="P33" s="99"/>
      <c r="Q33" s="34" t="e">
        <f t="shared" si="1"/>
        <v>#NUM!</v>
      </c>
      <c r="R33" s="12" t="e">
        <f t="shared" si="2"/>
        <v>#NUM!</v>
      </c>
      <c r="S33" s="99"/>
      <c r="T33" s="102"/>
    </row>
    <row r="34" spans="1:20" x14ac:dyDescent="0.45">
      <c r="A34" s="36">
        <v>28</v>
      </c>
      <c r="B34" s="99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99"/>
      <c r="N34" s="99"/>
      <c r="O34" s="99"/>
      <c r="P34" s="99"/>
      <c r="Q34" s="34" t="e">
        <f t="shared" si="1"/>
        <v>#NUM!</v>
      </c>
      <c r="R34" s="12" t="e">
        <f t="shared" si="2"/>
        <v>#NUM!</v>
      </c>
      <c r="S34" s="99"/>
      <c r="T34" s="102"/>
    </row>
    <row r="35" spans="1:20" x14ac:dyDescent="0.45">
      <c r="A35" s="36">
        <v>29</v>
      </c>
      <c r="B35" s="99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99"/>
      <c r="N35" s="99"/>
      <c r="O35" s="99"/>
      <c r="P35" s="99"/>
      <c r="Q35" s="34" t="e">
        <f t="shared" si="1"/>
        <v>#NUM!</v>
      </c>
      <c r="R35" s="12" t="e">
        <f t="shared" si="2"/>
        <v>#NUM!</v>
      </c>
      <c r="S35" s="99"/>
      <c r="T35" s="102"/>
    </row>
    <row r="36" spans="1:20" x14ac:dyDescent="0.45">
      <c r="A36" s="36">
        <v>30</v>
      </c>
      <c r="B36" s="9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99"/>
      <c r="N36" s="99"/>
      <c r="O36" s="99"/>
      <c r="P36" s="99"/>
      <c r="Q36" s="34" t="e">
        <f t="shared" si="1"/>
        <v>#NUM!</v>
      </c>
      <c r="R36" s="12" t="e">
        <f t="shared" si="2"/>
        <v>#NUM!</v>
      </c>
      <c r="S36" s="99"/>
      <c r="T36" s="102"/>
    </row>
    <row r="37" spans="1:20" x14ac:dyDescent="0.45">
      <c r="A37" s="36">
        <v>31</v>
      </c>
      <c r="B37" s="99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99"/>
      <c r="N37" s="99"/>
      <c r="O37" s="99"/>
      <c r="P37" s="99"/>
      <c r="Q37" s="34" t="e">
        <f t="shared" si="1"/>
        <v>#NUM!</v>
      </c>
      <c r="R37" s="12" t="e">
        <f t="shared" si="2"/>
        <v>#NUM!</v>
      </c>
      <c r="S37" s="99"/>
      <c r="T37" s="102"/>
    </row>
    <row r="38" spans="1:20" x14ac:dyDescent="0.45">
      <c r="A38" s="36">
        <v>32</v>
      </c>
      <c r="B38" s="99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99"/>
      <c r="N38" s="99"/>
      <c r="O38" s="99"/>
      <c r="P38" s="99"/>
      <c r="Q38" s="34" t="e">
        <f t="shared" si="1"/>
        <v>#NUM!</v>
      </c>
      <c r="R38" s="12" t="e">
        <f t="shared" si="2"/>
        <v>#NUM!</v>
      </c>
      <c r="S38" s="99"/>
      <c r="T38" s="102"/>
    </row>
    <row r="39" spans="1:20" x14ac:dyDescent="0.45">
      <c r="A39" s="36">
        <v>33</v>
      </c>
      <c r="B39" s="99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99"/>
      <c r="N39" s="99"/>
      <c r="O39" s="99"/>
      <c r="P39" s="99"/>
      <c r="Q39" s="34" t="e">
        <f t="shared" si="1"/>
        <v>#NUM!</v>
      </c>
      <c r="R39" s="12" t="e">
        <f t="shared" si="2"/>
        <v>#NUM!</v>
      </c>
      <c r="S39" s="99"/>
      <c r="T39" s="102"/>
    </row>
    <row r="40" spans="1:20" x14ac:dyDescent="0.45">
      <c r="A40" s="36">
        <v>34</v>
      </c>
      <c r="B40" s="99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99"/>
      <c r="N40" s="99"/>
      <c r="O40" s="99"/>
      <c r="P40" s="99"/>
      <c r="Q40" s="34" t="e">
        <f t="shared" si="1"/>
        <v>#NUM!</v>
      </c>
      <c r="R40" s="12" t="e">
        <f t="shared" si="2"/>
        <v>#NUM!</v>
      </c>
      <c r="S40" s="99"/>
      <c r="T40" s="102"/>
    </row>
    <row r="41" spans="1:20" x14ac:dyDescent="0.45">
      <c r="A41" s="36">
        <v>35</v>
      </c>
      <c r="B41" s="9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99"/>
      <c r="N41" s="99"/>
      <c r="O41" s="99"/>
      <c r="P41" s="99"/>
      <c r="Q41" s="34" t="e">
        <f t="shared" si="1"/>
        <v>#NUM!</v>
      </c>
      <c r="R41" s="12" t="e">
        <f t="shared" si="2"/>
        <v>#NUM!</v>
      </c>
      <c r="S41" s="99"/>
      <c r="T41" s="102"/>
    </row>
    <row r="42" spans="1:20" x14ac:dyDescent="0.45">
      <c r="A42" s="36">
        <v>36</v>
      </c>
      <c r="B42" s="9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99"/>
      <c r="N42" s="99"/>
      <c r="O42" s="99"/>
      <c r="P42" s="99"/>
      <c r="Q42" s="34" t="e">
        <f t="shared" ref="Q42:Q105" si="3">DATE(N42,O42,P42)</f>
        <v>#NUM!</v>
      </c>
      <c r="R42" s="12" t="e">
        <f t="shared" si="2"/>
        <v>#NUM!</v>
      </c>
      <c r="S42" s="99"/>
      <c r="T42" s="102"/>
    </row>
    <row r="43" spans="1:20" x14ac:dyDescent="0.45">
      <c r="A43" s="36">
        <v>37</v>
      </c>
      <c r="B43" s="99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99"/>
      <c r="N43" s="99"/>
      <c r="O43" s="99"/>
      <c r="P43" s="99"/>
      <c r="Q43" s="34" t="e">
        <f t="shared" si="3"/>
        <v>#NUM!</v>
      </c>
      <c r="R43" s="12" t="e">
        <f t="shared" si="2"/>
        <v>#NUM!</v>
      </c>
      <c r="S43" s="99"/>
      <c r="T43" s="102"/>
    </row>
    <row r="44" spans="1:20" x14ac:dyDescent="0.45">
      <c r="A44" s="36">
        <v>38</v>
      </c>
      <c r="B44" s="99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99"/>
      <c r="N44" s="99"/>
      <c r="O44" s="99"/>
      <c r="P44" s="99"/>
      <c r="Q44" s="34" t="e">
        <f t="shared" si="3"/>
        <v>#NUM!</v>
      </c>
      <c r="R44" s="12" t="e">
        <f t="shared" si="2"/>
        <v>#NUM!</v>
      </c>
      <c r="S44" s="99"/>
      <c r="T44" s="102"/>
    </row>
    <row r="45" spans="1:20" x14ac:dyDescent="0.45">
      <c r="A45" s="36">
        <v>39</v>
      </c>
      <c r="B45" s="99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99"/>
      <c r="N45" s="99"/>
      <c r="O45" s="99"/>
      <c r="P45" s="99"/>
      <c r="Q45" s="34" t="e">
        <f t="shared" si="3"/>
        <v>#NUM!</v>
      </c>
      <c r="R45" s="12" t="e">
        <f t="shared" si="2"/>
        <v>#NUM!</v>
      </c>
      <c r="S45" s="99"/>
      <c r="T45" s="102"/>
    </row>
    <row r="46" spans="1:20" x14ac:dyDescent="0.45">
      <c r="A46" s="36">
        <v>40</v>
      </c>
      <c r="B46" s="99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99"/>
      <c r="N46" s="99"/>
      <c r="O46" s="99"/>
      <c r="P46" s="99"/>
      <c r="Q46" s="34" t="e">
        <f t="shared" si="3"/>
        <v>#NUM!</v>
      </c>
      <c r="R46" s="12" t="e">
        <f t="shared" si="2"/>
        <v>#NUM!</v>
      </c>
      <c r="S46" s="99"/>
      <c r="T46" s="102"/>
    </row>
    <row r="47" spans="1:20" x14ac:dyDescent="0.45">
      <c r="A47" s="36">
        <v>41</v>
      </c>
      <c r="B47" s="99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99"/>
      <c r="N47" s="99"/>
      <c r="O47" s="99"/>
      <c r="P47" s="99"/>
      <c r="Q47" s="34" t="e">
        <f t="shared" si="3"/>
        <v>#NUM!</v>
      </c>
      <c r="R47" s="12" t="e">
        <f t="shared" si="2"/>
        <v>#NUM!</v>
      </c>
      <c r="S47" s="99"/>
      <c r="T47" s="102"/>
    </row>
    <row r="48" spans="1:20" x14ac:dyDescent="0.45">
      <c r="A48" s="36">
        <v>42</v>
      </c>
      <c r="B48" s="99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99"/>
      <c r="N48" s="99"/>
      <c r="O48" s="99"/>
      <c r="P48" s="99"/>
      <c r="Q48" s="34" t="e">
        <f t="shared" si="3"/>
        <v>#NUM!</v>
      </c>
      <c r="R48" s="12" t="e">
        <f t="shared" si="2"/>
        <v>#NUM!</v>
      </c>
      <c r="S48" s="99"/>
      <c r="T48" s="102"/>
    </row>
    <row r="49" spans="1:20" x14ac:dyDescent="0.45">
      <c r="A49" s="36">
        <v>43</v>
      </c>
      <c r="B49" s="9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99"/>
      <c r="N49" s="99"/>
      <c r="O49" s="99"/>
      <c r="P49" s="99"/>
      <c r="Q49" s="34" t="e">
        <f t="shared" si="3"/>
        <v>#NUM!</v>
      </c>
      <c r="R49" s="12" t="e">
        <f t="shared" si="2"/>
        <v>#NUM!</v>
      </c>
      <c r="S49" s="99"/>
      <c r="T49" s="102"/>
    </row>
    <row r="50" spans="1:20" x14ac:dyDescent="0.45">
      <c r="A50" s="36">
        <v>44</v>
      </c>
      <c r="B50" s="99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99"/>
      <c r="N50" s="99"/>
      <c r="O50" s="99"/>
      <c r="P50" s="99"/>
      <c r="Q50" s="34" t="e">
        <f t="shared" si="3"/>
        <v>#NUM!</v>
      </c>
      <c r="R50" s="12" t="e">
        <f t="shared" si="2"/>
        <v>#NUM!</v>
      </c>
      <c r="S50" s="99"/>
      <c r="T50" s="102"/>
    </row>
    <row r="51" spans="1:20" x14ac:dyDescent="0.45">
      <c r="A51" s="36">
        <v>45</v>
      </c>
      <c r="B51" s="99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99"/>
      <c r="N51" s="99"/>
      <c r="O51" s="99"/>
      <c r="P51" s="99"/>
      <c r="Q51" s="34" t="e">
        <f t="shared" si="3"/>
        <v>#NUM!</v>
      </c>
      <c r="R51" s="12" t="e">
        <f t="shared" si="2"/>
        <v>#NUM!</v>
      </c>
      <c r="S51" s="99"/>
      <c r="T51" s="102"/>
    </row>
    <row r="52" spans="1:20" x14ac:dyDescent="0.45">
      <c r="A52" s="36">
        <v>46</v>
      </c>
      <c r="B52" s="9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99"/>
      <c r="N52" s="99"/>
      <c r="O52" s="99"/>
      <c r="P52" s="99"/>
      <c r="Q52" s="34" t="e">
        <f t="shared" si="3"/>
        <v>#NUM!</v>
      </c>
      <c r="R52" s="12" t="e">
        <f t="shared" si="2"/>
        <v>#NUM!</v>
      </c>
      <c r="S52" s="99"/>
      <c r="T52" s="102"/>
    </row>
    <row r="53" spans="1:20" x14ac:dyDescent="0.45">
      <c r="A53" s="36">
        <v>47</v>
      </c>
      <c r="B53" s="99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99"/>
      <c r="N53" s="99"/>
      <c r="O53" s="99"/>
      <c r="P53" s="99"/>
      <c r="Q53" s="34" t="e">
        <f t="shared" si="3"/>
        <v>#NUM!</v>
      </c>
      <c r="R53" s="12" t="e">
        <f t="shared" si="2"/>
        <v>#NUM!</v>
      </c>
      <c r="S53" s="99"/>
      <c r="T53" s="102"/>
    </row>
    <row r="54" spans="1:20" x14ac:dyDescent="0.45">
      <c r="A54" s="36">
        <v>48</v>
      </c>
      <c r="B54" s="9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99"/>
      <c r="N54" s="99"/>
      <c r="O54" s="99"/>
      <c r="P54" s="99"/>
      <c r="Q54" s="34" t="e">
        <f t="shared" si="3"/>
        <v>#NUM!</v>
      </c>
      <c r="R54" s="12" t="e">
        <f t="shared" si="2"/>
        <v>#NUM!</v>
      </c>
      <c r="S54" s="99"/>
      <c r="T54" s="102"/>
    </row>
    <row r="55" spans="1:20" x14ac:dyDescent="0.45">
      <c r="A55" s="36">
        <v>49</v>
      </c>
      <c r="B55" s="99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99"/>
      <c r="N55" s="99"/>
      <c r="O55" s="99"/>
      <c r="P55" s="99"/>
      <c r="Q55" s="34" t="e">
        <f t="shared" si="3"/>
        <v>#NUM!</v>
      </c>
      <c r="R55" s="12" t="e">
        <f t="shared" si="2"/>
        <v>#NUM!</v>
      </c>
      <c r="S55" s="99"/>
      <c r="T55" s="102"/>
    </row>
    <row r="56" spans="1:20" x14ac:dyDescent="0.45">
      <c r="A56" s="36">
        <v>50</v>
      </c>
      <c r="B56" s="99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99"/>
      <c r="N56" s="99"/>
      <c r="O56" s="99"/>
      <c r="P56" s="99"/>
      <c r="Q56" s="34" t="e">
        <f t="shared" si="3"/>
        <v>#NUM!</v>
      </c>
      <c r="R56" s="12" t="e">
        <f t="shared" si="2"/>
        <v>#NUM!</v>
      </c>
      <c r="S56" s="99"/>
      <c r="T56" s="102"/>
    </row>
    <row r="57" spans="1:20" x14ac:dyDescent="0.45">
      <c r="A57" s="36">
        <v>51</v>
      </c>
      <c r="B57" s="99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99"/>
      <c r="N57" s="99"/>
      <c r="O57" s="99"/>
      <c r="P57" s="99"/>
      <c r="Q57" s="34" t="e">
        <f t="shared" si="3"/>
        <v>#NUM!</v>
      </c>
      <c r="R57" s="12" t="e">
        <f t="shared" si="2"/>
        <v>#NUM!</v>
      </c>
      <c r="S57" s="99"/>
      <c r="T57" s="102"/>
    </row>
    <row r="58" spans="1:20" x14ac:dyDescent="0.45">
      <c r="A58" s="36">
        <v>52</v>
      </c>
      <c r="B58" s="99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99"/>
      <c r="N58" s="99"/>
      <c r="O58" s="99"/>
      <c r="P58" s="99"/>
      <c r="Q58" s="34" t="e">
        <f t="shared" si="3"/>
        <v>#NUM!</v>
      </c>
      <c r="R58" s="12" t="e">
        <f t="shared" si="2"/>
        <v>#NUM!</v>
      </c>
      <c r="S58" s="99"/>
      <c r="T58" s="102"/>
    </row>
    <row r="59" spans="1:20" x14ac:dyDescent="0.45">
      <c r="A59" s="36">
        <v>53</v>
      </c>
      <c r="B59" s="99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99"/>
      <c r="N59" s="99"/>
      <c r="O59" s="99"/>
      <c r="P59" s="99"/>
      <c r="Q59" s="34" t="e">
        <f t="shared" si="3"/>
        <v>#NUM!</v>
      </c>
      <c r="R59" s="12" t="e">
        <f t="shared" si="2"/>
        <v>#NUM!</v>
      </c>
      <c r="S59" s="99"/>
      <c r="T59" s="102"/>
    </row>
    <row r="60" spans="1:20" x14ac:dyDescent="0.45">
      <c r="A60" s="36">
        <v>54</v>
      </c>
      <c r="B60" s="99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99"/>
      <c r="N60" s="99"/>
      <c r="O60" s="99"/>
      <c r="P60" s="99"/>
      <c r="Q60" s="34" t="e">
        <f t="shared" si="3"/>
        <v>#NUM!</v>
      </c>
      <c r="R60" s="12" t="e">
        <f t="shared" si="2"/>
        <v>#NUM!</v>
      </c>
      <c r="S60" s="99"/>
      <c r="T60" s="102"/>
    </row>
    <row r="61" spans="1:20" x14ac:dyDescent="0.45">
      <c r="A61" s="36">
        <v>55</v>
      </c>
      <c r="B61" s="99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99"/>
      <c r="N61" s="99"/>
      <c r="O61" s="99"/>
      <c r="P61" s="99"/>
      <c r="Q61" s="34" t="e">
        <f t="shared" si="3"/>
        <v>#NUM!</v>
      </c>
      <c r="R61" s="12" t="e">
        <f t="shared" si="2"/>
        <v>#NUM!</v>
      </c>
      <c r="S61" s="99"/>
      <c r="T61" s="102"/>
    </row>
    <row r="62" spans="1:20" x14ac:dyDescent="0.45">
      <c r="A62" s="36">
        <v>56</v>
      </c>
      <c r="B62" s="99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99"/>
      <c r="N62" s="99"/>
      <c r="O62" s="99"/>
      <c r="P62" s="99"/>
      <c r="Q62" s="34" t="e">
        <f t="shared" si="3"/>
        <v>#NUM!</v>
      </c>
      <c r="R62" s="12" t="e">
        <f t="shared" si="2"/>
        <v>#NUM!</v>
      </c>
      <c r="S62" s="99"/>
      <c r="T62" s="102"/>
    </row>
    <row r="63" spans="1:20" x14ac:dyDescent="0.45">
      <c r="A63" s="36">
        <v>57</v>
      </c>
      <c r="B63" s="99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99"/>
      <c r="N63" s="99"/>
      <c r="O63" s="99"/>
      <c r="P63" s="99"/>
      <c r="Q63" s="34" t="e">
        <f t="shared" si="3"/>
        <v>#NUM!</v>
      </c>
      <c r="R63" s="12" t="e">
        <f t="shared" si="2"/>
        <v>#NUM!</v>
      </c>
      <c r="S63" s="99"/>
      <c r="T63" s="102"/>
    </row>
    <row r="64" spans="1:20" x14ac:dyDescent="0.45">
      <c r="A64" s="36">
        <v>58</v>
      </c>
      <c r="B64" s="99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99"/>
      <c r="N64" s="99"/>
      <c r="O64" s="99"/>
      <c r="P64" s="99"/>
      <c r="Q64" s="34" t="e">
        <f t="shared" si="3"/>
        <v>#NUM!</v>
      </c>
      <c r="R64" s="12" t="e">
        <f t="shared" si="2"/>
        <v>#NUM!</v>
      </c>
      <c r="S64" s="99"/>
      <c r="T64" s="102"/>
    </row>
    <row r="65" spans="1:20" x14ac:dyDescent="0.45">
      <c r="A65" s="36">
        <v>59</v>
      </c>
      <c r="B65" s="99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99"/>
      <c r="N65" s="99"/>
      <c r="O65" s="99"/>
      <c r="P65" s="99"/>
      <c r="Q65" s="34" t="e">
        <f t="shared" si="3"/>
        <v>#NUM!</v>
      </c>
      <c r="R65" s="12" t="e">
        <f t="shared" si="2"/>
        <v>#NUM!</v>
      </c>
      <c r="S65" s="99"/>
      <c r="T65" s="102"/>
    </row>
    <row r="66" spans="1:20" x14ac:dyDescent="0.45">
      <c r="A66" s="36">
        <v>60</v>
      </c>
      <c r="B66" s="99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99"/>
      <c r="N66" s="99"/>
      <c r="O66" s="99"/>
      <c r="P66" s="99"/>
      <c r="Q66" s="34" t="e">
        <f t="shared" si="3"/>
        <v>#NUM!</v>
      </c>
      <c r="R66" s="12" t="e">
        <f t="shared" si="2"/>
        <v>#NUM!</v>
      </c>
      <c r="S66" s="99"/>
      <c r="T66" s="102"/>
    </row>
    <row r="67" spans="1:20" x14ac:dyDescent="0.45">
      <c r="A67" s="36">
        <v>61</v>
      </c>
      <c r="B67" s="99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99"/>
      <c r="N67" s="99"/>
      <c r="O67" s="99"/>
      <c r="P67" s="99"/>
      <c r="Q67" s="34" t="e">
        <f t="shared" si="3"/>
        <v>#NUM!</v>
      </c>
      <c r="R67" s="12" t="e">
        <f t="shared" si="2"/>
        <v>#NUM!</v>
      </c>
      <c r="S67" s="99"/>
      <c r="T67" s="102"/>
    </row>
    <row r="68" spans="1:20" x14ac:dyDescent="0.45">
      <c r="A68" s="36">
        <v>62</v>
      </c>
      <c r="B68" s="99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99"/>
      <c r="N68" s="99"/>
      <c r="O68" s="99"/>
      <c r="P68" s="99"/>
      <c r="Q68" s="34" t="e">
        <f t="shared" si="3"/>
        <v>#NUM!</v>
      </c>
      <c r="R68" s="12" t="e">
        <f t="shared" si="2"/>
        <v>#NUM!</v>
      </c>
      <c r="S68" s="99"/>
      <c r="T68" s="102"/>
    </row>
    <row r="69" spans="1:20" x14ac:dyDescent="0.45">
      <c r="A69" s="36">
        <v>63</v>
      </c>
      <c r="B69" s="99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99"/>
      <c r="N69" s="99"/>
      <c r="O69" s="99"/>
      <c r="P69" s="99"/>
      <c r="Q69" s="34" t="e">
        <f t="shared" si="3"/>
        <v>#NUM!</v>
      </c>
      <c r="R69" s="12" t="e">
        <f t="shared" si="2"/>
        <v>#NUM!</v>
      </c>
      <c r="S69" s="99"/>
      <c r="T69" s="102"/>
    </row>
    <row r="70" spans="1:20" x14ac:dyDescent="0.45">
      <c r="A70" s="36">
        <v>64</v>
      </c>
      <c r="B70" s="99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99"/>
      <c r="N70" s="99"/>
      <c r="O70" s="99"/>
      <c r="P70" s="99"/>
      <c r="Q70" s="34" t="e">
        <f t="shared" si="3"/>
        <v>#NUM!</v>
      </c>
      <c r="R70" s="12" t="e">
        <f t="shared" si="2"/>
        <v>#NUM!</v>
      </c>
      <c r="S70" s="99"/>
      <c r="T70" s="102"/>
    </row>
    <row r="71" spans="1:20" x14ac:dyDescent="0.45">
      <c r="A71" s="36">
        <v>65</v>
      </c>
      <c r="B71" s="99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99"/>
      <c r="N71" s="99"/>
      <c r="O71" s="99"/>
      <c r="P71" s="99"/>
      <c r="Q71" s="34" t="e">
        <f t="shared" si="3"/>
        <v>#NUM!</v>
      </c>
      <c r="R71" s="12" t="e">
        <f t="shared" si="2"/>
        <v>#NUM!</v>
      </c>
      <c r="S71" s="99"/>
      <c r="T71" s="102"/>
    </row>
    <row r="72" spans="1:20" x14ac:dyDescent="0.45">
      <c r="A72" s="36">
        <v>66</v>
      </c>
      <c r="B72" s="99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99"/>
      <c r="N72" s="99"/>
      <c r="O72" s="99"/>
      <c r="P72" s="99"/>
      <c r="Q72" s="34" t="e">
        <f t="shared" si="3"/>
        <v>#NUM!</v>
      </c>
      <c r="R72" s="12" t="e">
        <f t="shared" si="2"/>
        <v>#NUM!</v>
      </c>
      <c r="S72" s="99"/>
      <c r="T72" s="102"/>
    </row>
    <row r="73" spans="1:20" x14ac:dyDescent="0.45">
      <c r="A73" s="36">
        <v>67</v>
      </c>
      <c r="B73" s="99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99"/>
      <c r="N73" s="99"/>
      <c r="O73" s="99"/>
      <c r="P73" s="99"/>
      <c r="Q73" s="34" t="e">
        <f t="shared" si="3"/>
        <v>#NUM!</v>
      </c>
      <c r="R73" s="12" t="e">
        <f t="shared" si="2"/>
        <v>#NUM!</v>
      </c>
      <c r="S73" s="99"/>
      <c r="T73" s="102"/>
    </row>
    <row r="74" spans="1:20" x14ac:dyDescent="0.45">
      <c r="A74" s="36">
        <v>68</v>
      </c>
      <c r="B74" s="99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99"/>
      <c r="N74" s="99"/>
      <c r="O74" s="99"/>
      <c r="P74" s="99"/>
      <c r="Q74" s="34" t="e">
        <f t="shared" si="3"/>
        <v>#NUM!</v>
      </c>
      <c r="R74" s="12" t="e">
        <f t="shared" si="2"/>
        <v>#NUM!</v>
      </c>
      <c r="S74" s="99"/>
      <c r="T74" s="102"/>
    </row>
    <row r="75" spans="1:20" x14ac:dyDescent="0.45">
      <c r="A75" s="36">
        <v>69</v>
      </c>
      <c r="B75" s="99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99"/>
      <c r="N75" s="99"/>
      <c r="O75" s="99"/>
      <c r="P75" s="99"/>
      <c r="Q75" s="34" t="e">
        <f t="shared" si="3"/>
        <v>#NUM!</v>
      </c>
      <c r="R75" s="12" t="e">
        <f t="shared" ref="R75:R106" si="4">DATEDIF(Q75,$R$3,"y")</f>
        <v>#NUM!</v>
      </c>
      <c r="S75" s="99"/>
      <c r="T75" s="102"/>
    </row>
    <row r="76" spans="1:20" x14ac:dyDescent="0.45">
      <c r="A76" s="36">
        <v>70</v>
      </c>
      <c r="B76" s="99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99"/>
      <c r="N76" s="99"/>
      <c r="O76" s="99"/>
      <c r="P76" s="99"/>
      <c r="Q76" s="34" t="e">
        <f t="shared" si="3"/>
        <v>#NUM!</v>
      </c>
      <c r="R76" s="12" t="e">
        <f t="shared" si="4"/>
        <v>#NUM!</v>
      </c>
      <c r="S76" s="99"/>
      <c r="T76" s="102"/>
    </row>
    <row r="77" spans="1:20" x14ac:dyDescent="0.45">
      <c r="A77" s="36">
        <v>71</v>
      </c>
      <c r="B77" s="99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99"/>
      <c r="N77" s="99"/>
      <c r="O77" s="99"/>
      <c r="P77" s="99"/>
      <c r="Q77" s="34" t="e">
        <f t="shared" si="3"/>
        <v>#NUM!</v>
      </c>
      <c r="R77" s="12" t="e">
        <f t="shared" si="4"/>
        <v>#NUM!</v>
      </c>
      <c r="S77" s="99"/>
      <c r="T77" s="102"/>
    </row>
    <row r="78" spans="1:20" x14ac:dyDescent="0.45">
      <c r="A78" s="36">
        <v>72</v>
      </c>
      <c r="B78" s="99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99"/>
      <c r="N78" s="99"/>
      <c r="O78" s="99"/>
      <c r="P78" s="99"/>
      <c r="Q78" s="34" t="e">
        <f t="shared" si="3"/>
        <v>#NUM!</v>
      </c>
      <c r="R78" s="12" t="e">
        <f t="shared" si="4"/>
        <v>#NUM!</v>
      </c>
      <c r="S78" s="99"/>
      <c r="T78" s="102"/>
    </row>
    <row r="79" spans="1:20" x14ac:dyDescent="0.45">
      <c r="A79" s="36">
        <v>73</v>
      </c>
      <c r="B79" s="99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99"/>
      <c r="N79" s="99"/>
      <c r="O79" s="99"/>
      <c r="P79" s="99"/>
      <c r="Q79" s="34" t="e">
        <f t="shared" si="3"/>
        <v>#NUM!</v>
      </c>
      <c r="R79" s="12" t="e">
        <f t="shared" si="4"/>
        <v>#NUM!</v>
      </c>
      <c r="S79" s="99"/>
      <c r="T79" s="102"/>
    </row>
    <row r="80" spans="1:20" x14ac:dyDescent="0.45">
      <c r="A80" s="36">
        <v>74</v>
      </c>
      <c r="B80" s="99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99"/>
      <c r="N80" s="99"/>
      <c r="O80" s="99"/>
      <c r="P80" s="99"/>
      <c r="Q80" s="34" t="e">
        <f t="shared" si="3"/>
        <v>#NUM!</v>
      </c>
      <c r="R80" s="12" t="e">
        <f t="shared" si="4"/>
        <v>#NUM!</v>
      </c>
      <c r="S80" s="99"/>
      <c r="T80" s="102"/>
    </row>
    <row r="81" spans="1:20" x14ac:dyDescent="0.45">
      <c r="A81" s="36">
        <v>75</v>
      </c>
      <c r="B81" s="99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99"/>
      <c r="N81" s="99"/>
      <c r="O81" s="99"/>
      <c r="P81" s="99"/>
      <c r="Q81" s="34" t="e">
        <f t="shared" si="3"/>
        <v>#NUM!</v>
      </c>
      <c r="R81" s="12" t="e">
        <f t="shared" si="4"/>
        <v>#NUM!</v>
      </c>
      <c r="S81" s="99"/>
      <c r="T81" s="102"/>
    </row>
    <row r="82" spans="1:20" x14ac:dyDescent="0.45">
      <c r="A82" s="36">
        <v>76</v>
      </c>
      <c r="B82" s="99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99"/>
      <c r="N82" s="99"/>
      <c r="O82" s="99"/>
      <c r="P82" s="99"/>
      <c r="Q82" s="34" t="e">
        <f t="shared" si="3"/>
        <v>#NUM!</v>
      </c>
      <c r="R82" s="12" t="e">
        <f t="shared" si="4"/>
        <v>#NUM!</v>
      </c>
      <c r="S82" s="99"/>
      <c r="T82" s="102"/>
    </row>
    <row r="83" spans="1:20" x14ac:dyDescent="0.45">
      <c r="A83" s="36">
        <v>77</v>
      </c>
      <c r="B83" s="99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99"/>
      <c r="N83" s="99"/>
      <c r="O83" s="99"/>
      <c r="P83" s="99"/>
      <c r="Q83" s="34" t="e">
        <f t="shared" si="3"/>
        <v>#NUM!</v>
      </c>
      <c r="R83" s="12" t="e">
        <f t="shared" si="4"/>
        <v>#NUM!</v>
      </c>
      <c r="S83" s="99"/>
      <c r="T83" s="102"/>
    </row>
    <row r="84" spans="1:20" x14ac:dyDescent="0.45">
      <c r="A84" s="36">
        <v>78</v>
      </c>
      <c r="B84" s="99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99"/>
      <c r="N84" s="99"/>
      <c r="O84" s="99"/>
      <c r="P84" s="99"/>
      <c r="Q84" s="34" t="e">
        <f t="shared" si="3"/>
        <v>#NUM!</v>
      </c>
      <c r="R84" s="12" t="e">
        <f t="shared" si="4"/>
        <v>#NUM!</v>
      </c>
      <c r="S84" s="99"/>
      <c r="T84" s="102"/>
    </row>
    <row r="85" spans="1:20" x14ac:dyDescent="0.45">
      <c r="A85" s="36">
        <v>79</v>
      </c>
      <c r="B85" s="99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99"/>
      <c r="N85" s="99"/>
      <c r="O85" s="99"/>
      <c r="P85" s="99"/>
      <c r="Q85" s="34" t="e">
        <f t="shared" si="3"/>
        <v>#NUM!</v>
      </c>
      <c r="R85" s="12" t="e">
        <f t="shared" si="4"/>
        <v>#NUM!</v>
      </c>
      <c r="S85" s="99"/>
      <c r="T85" s="102"/>
    </row>
    <row r="86" spans="1:20" x14ac:dyDescent="0.45">
      <c r="A86" s="36">
        <v>80</v>
      </c>
      <c r="B86" s="99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99"/>
      <c r="N86" s="99"/>
      <c r="O86" s="99"/>
      <c r="P86" s="99"/>
      <c r="Q86" s="34" t="e">
        <f t="shared" si="3"/>
        <v>#NUM!</v>
      </c>
      <c r="R86" s="12" t="e">
        <f t="shared" si="4"/>
        <v>#NUM!</v>
      </c>
      <c r="S86" s="99"/>
      <c r="T86" s="102"/>
    </row>
    <row r="87" spans="1:20" x14ac:dyDescent="0.45">
      <c r="A87" s="36">
        <v>81</v>
      </c>
      <c r="B87" s="99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99"/>
      <c r="N87" s="99"/>
      <c r="O87" s="99"/>
      <c r="P87" s="99"/>
      <c r="Q87" s="34" t="e">
        <f t="shared" si="3"/>
        <v>#NUM!</v>
      </c>
      <c r="R87" s="12" t="e">
        <f t="shared" si="4"/>
        <v>#NUM!</v>
      </c>
      <c r="S87" s="99"/>
      <c r="T87" s="102"/>
    </row>
    <row r="88" spans="1:20" x14ac:dyDescent="0.45">
      <c r="A88" s="36">
        <v>82</v>
      </c>
      <c r="B88" s="9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99"/>
      <c r="N88" s="99"/>
      <c r="O88" s="99"/>
      <c r="P88" s="99"/>
      <c r="Q88" s="34" t="e">
        <f t="shared" si="3"/>
        <v>#NUM!</v>
      </c>
      <c r="R88" s="12" t="e">
        <f t="shared" si="4"/>
        <v>#NUM!</v>
      </c>
      <c r="S88" s="99"/>
      <c r="T88" s="102"/>
    </row>
    <row r="89" spans="1:20" x14ac:dyDescent="0.45">
      <c r="A89" s="36">
        <v>83</v>
      </c>
      <c r="B89" s="99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99"/>
      <c r="N89" s="99"/>
      <c r="O89" s="99"/>
      <c r="P89" s="99"/>
      <c r="Q89" s="34" t="e">
        <f t="shared" si="3"/>
        <v>#NUM!</v>
      </c>
      <c r="R89" s="12" t="e">
        <f t="shared" si="4"/>
        <v>#NUM!</v>
      </c>
      <c r="S89" s="99"/>
      <c r="T89" s="102"/>
    </row>
    <row r="90" spans="1:20" x14ac:dyDescent="0.45">
      <c r="A90" s="36">
        <v>84</v>
      </c>
      <c r="B90" s="99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99"/>
      <c r="N90" s="99"/>
      <c r="O90" s="99"/>
      <c r="P90" s="99"/>
      <c r="Q90" s="34" t="e">
        <f t="shared" si="3"/>
        <v>#NUM!</v>
      </c>
      <c r="R90" s="12" t="e">
        <f t="shared" si="4"/>
        <v>#NUM!</v>
      </c>
      <c r="S90" s="99"/>
      <c r="T90" s="102"/>
    </row>
    <row r="91" spans="1:20" x14ac:dyDescent="0.45">
      <c r="A91" s="36">
        <v>85</v>
      </c>
      <c r="B91" s="99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99"/>
      <c r="N91" s="99"/>
      <c r="O91" s="99"/>
      <c r="P91" s="99"/>
      <c r="Q91" s="34" t="e">
        <f t="shared" si="3"/>
        <v>#NUM!</v>
      </c>
      <c r="R91" s="12" t="e">
        <f t="shared" si="4"/>
        <v>#NUM!</v>
      </c>
      <c r="S91" s="99"/>
      <c r="T91" s="102"/>
    </row>
    <row r="92" spans="1:20" x14ac:dyDescent="0.45">
      <c r="A92" s="36">
        <v>86</v>
      </c>
      <c r="B92" s="99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99"/>
      <c r="N92" s="99"/>
      <c r="O92" s="99"/>
      <c r="P92" s="99"/>
      <c r="Q92" s="34" t="e">
        <f t="shared" si="3"/>
        <v>#NUM!</v>
      </c>
      <c r="R92" s="12" t="e">
        <f t="shared" si="4"/>
        <v>#NUM!</v>
      </c>
      <c r="S92" s="99"/>
      <c r="T92" s="102"/>
    </row>
    <row r="93" spans="1:20" x14ac:dyDescent="0.45">
      <c r="A93" s="36">
        <v>87</v>
      </c>
      <c r="B93" s="99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99"/>
      <c r="N93" s="99"/>
      <c r="O93" s="99"/>
      <c r="P93" s="99"/>
      <c r="Q93" s="34" t="e">
        <f t="shared" si="3"/>
        <v>#NUM!</v>
      </c>
      <c r="R93" s="12" t="e">
        <f t="shared" si="4"/>
        <v>#NUM!</v>
      </c>
      <c r="S93" s="99"/>
      <c r="T93" s="102"/>
    </row>
    <row r="94" spans="1:20" x14ac:dyDescent="0.45">
      <c r="A94" s="36">
        <v>88</v>
      </c>
      <c r="B94" s="99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99"/>
      <c r="N94" s="99"/>
      <c r="O94" s="99"/>
      <c r="P94" s="99"/>
      <c r="Q94" s="34" t="e">
        <f t="shared" si="3"/>
        <v>#NUM!</v>
      </c>
      <c r="R94" s="12" t="e">
        <f t="shared" si="4"/>
        <v>#NUM!</v>
      </c>
      <c r="S94" s="99"/>
      <c r="T94" s="102"/>
    </row>
    <row r="95" spans="1:20" x14ac:dyDescent="0.45">
      <c r="A95" s="36">
        <v>89</v>
      </c>
      <c r="B95" s="99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99"/>
      <c r="N95" s="99"/>
      <c r="O95" s="99"/>
      <c r="P95" s="99"/>
      <c r="Q95" s="34" t="e">
        <f t="shared" si="3"/>
        <v>#NUM!</v>
      </c>
      <c r="R95" s="12" t="e">
        <f t="shared" si="4"/>
        <v>#NUM!</v>
      </c>
      <c r="S95" s="99"/>
      <c r="T95" s="102"/>
    </row>
    <row r="96" spans="1:20" x14ac:dyDescent="0.45">
      <c r="A96" s="36">
        <v>90</v>
      </c>
      <c r="B96" s="99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99"/>
      <c r="N96" s="99"/>
      <c r="O96" s="99"/>
      <c r="P96" s="99"/>
      <c r="Q96" s="34" t="e">
        <f t="shared" si="3"/>
        <v>#NUM!</v>
      </c>
      <c r="R96" s="12" t="e">
        <f t="shared" si="4"/>
        <v>#NUM!</v>
      </c>
      <c r="S96" s="99"/>
      <c r="T96" s="102"/>
    </row>
    <row r="97" spans="1:20" x14ac:dyDescent="0.45">
      <c r="A97" s="36">
        <v>91</v>
      </c>
      <c r="B97" s="99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99"/>
      <c r="N97" s="99"/>
      <c r="O97" s="99"/>
      <c r="P97" s="99"/>
      <c r="Q97" s="34" t="e">
        <f t="shared" si="3"/>
        <v>#NUM!</v>
      </c>
      <c r="R97" s="12" t="e">
        <f t="shared" si="4"/>
        <v>#NUM!</v>
      </c>
      <c r="S97" s="99"/>
      <c r="T97" s="102"/>
    </row>
    <row r="98" spans="1:20" x14ac:dyDescent="0.45">
      <c r="A98" s="36">
        <v>92</v>
      </c>
      <c r="B98" s="99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99"/>
      <c r="N98" s="99"/>
      <c r="O98" s="99"/>
      <c r="P98" s="99"/>
      <c r="Q98" s="34" t="e">
        <f t="shared" si="3"/>
        <v>#NUM!</v>
      </c>
      <c r="R98" s="12" t="e">
        <f t="shared" si="4"/>
        <v>#NUM!</v>
      </c>
      <c r="S98" s="99"/>
      <c r="T98" s="102"/>
    </row>
    <row r="99" spans="1:20" x14ac:dyDescent="0.45">
      <c r="A99" s="36">
        <v>93</v>
      </c>
      <c r="B99" s="99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99"/>
      <c r="N99" s="99"/>
      <c r="O99" s="99"/>
      <c r="P99" s="99"/>
      <c r="Q99" s="34" t="e">
        <f t="shared" si="3"/>
        <v>#NUM!</v>
      </c>
      <c r="R99" s="12" t="e">
        <f t="shared" si="4"/>
        <v>#NUM!</v>
      </c>
      <c r="S99" s="99"/>
      <c r="T99" s="102"/>
    </row>
    <row r="100" spans="1:20" x14ac:dyDescent="0.45">
      <c r="A100" s="36">
        <v>94</v>
      </c>
      <c r="B100" s="99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99"/>
      <c r="N100" s="99"/>
      <c r="O100" s="99"/>
      <c r="P100" s="99"/>
      <c r="Q100" s="34" t="e">
        <f t="shared" si="3"/>
        <v>#NUM!</v>
      </c>
      <c r="R100" s="12" t="e">
        <f t="shared" si="4"/>
        <v>#NUM!</v>
      </c>
      <c r="S100" s="99"/>
      <c r="T100" s="102"/>
    </row>
    <row r="101" spans="1:20" x14ac:dyDescent="0.45">
      <c r="A101" s="36">
        <v>95</v>
      </c>
      <c r="B101" s="99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99"/>
      <c r="N101" s="99"/>
      <c r="O101" s="99"/>
      <c r="P101" s="99"/>
      <c r="Q101" s="34" t="e">
        <f t="shared" si="3"/>
        <v>#NUM!</v>
      </c>
      <c r="R101" s="12" t="e">
        <f t="shared" si="4"/>
        <v>#NUM!</v>
      </c>
      <c r="S101" s="99"/>
      <c r="T101" s="102"/>
    </row>
    <row r="102" spans="1:20" x14ac:dyDescent="0.45">
      <c r="A102" s="36">
        <v>96</v>
      </c>
      <c r="B102" s="99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99"/>
      <c r="N102" s="99"/>
      <c r="O102" s="99"/>
      <c r="P102" s="99"/>
      <c r="Q102" s="34" t="e">
        <f t="shared" si="3"/>
        <v>#NUM!</v>
      </c>
      <c r="R102" s="12" t="e">
        <f t="shared" si="4"/>
        <v>#NUM!</v>
      </c>
      <c r="S102" s="99"/>
      <c r="T102" s="102"/>
    </row>
    <row r="103" spans="1:20" x14ac:dyDescent="0.45">
      <c r="A103" s="36">
        <v>97</v>
      </c>
      <c r="B103" s="99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99"/>
      <c r="N103" s="99"/>
      <c r="O103" s="99"/>
      <c r="P103" s="99"/>
      <c r="Q103" s="34" t="e">
        <f t="shared" si="3"/>
        <v>#NUM!</v>
      </c>
      <c r="R103" s="12" t="e">
        <f t="shared" si="4"/>
        <v>#NUM!</v>
      </c>
      <c r="S103" s="99"/>
      <c r="T103" s="102"/>
    </row>
    <row r="104" spans="1:20" x14ac:dyDescent="0.45">
      <c r="A104" s="36">
        <v>98</v>
      </c>
      <c r="B104" s="99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99"/>
      <c r="N104" s="99"/>
      <c r="O104" s="99"/>
      <c r="P104" s="99"/>
      <c r="Q104" s="34" t="e">
        <f t="shared" si="3"/>
        <v>#NUM!</v>
      </c>
      <c r="R104" s="12" t="e">
        <f t="shared" si="4"/>
        <v>#NUM!</v>
      </c>
      <c r="S104" s="99"/>
      <c r="T104" s="102"/>
    </row>
    <row r="105" spans="1:20" x14ac:dyDescent="0.45">
      <c r="A105" s="36">
        <v>99</v>
      </c>
      <c r="B105" s="99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99"/>
      <c r="N105" s="99"/>
      <c r="O105" s="99"/>
      <c r="P105" s="99"/>
      <c r="Q105" s="34" t="e">
        <f t="shared" si="3"/>
        <v>#NUM!</v>
      </c>
      <c r="R105" s="12" t="e">
        <f t="shared" si="4"/>
        <v>#NUM!</v>
      </c>
      <c r="S105" s="99"/>
      <c r="T105" s="102"/>
    </row>
    <row r="106" spans="1:20" ht="18.600000000000001" thickBot="1" x14ac:dyDescent="0.5">
      <c r="A106" s="37">
        <v>100</v>
      </c>
      <c r="B106" s="10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100"/>
      <c r="N106" s="100"/>
      <c r="O106" s="100"/>
      <c r="P106" s="100"/>
      <c r="Q106" s="35" t="e">
        <f t="shared" ref="Q106:Q169" si="5">DATE(N106,O106,P106)</f>
        <v>#NUM!</v>
      </c>
      <c r="R106" s="96" t="e">
        <f t="shared" si="4"/>
        <v>#NUM!</v>
      </c>
      <c r="S106" s="100"/>
      <c r="T106" s="103"/>
    </row>
    <row r="107" spans="1:20" x14ac:dyDescent="0.45">
      <c r="B107" s="1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Q107" s="33" t="e">
        <f t="shared" si="5"/>
        <v>#NUM!</v>
      </c>
      <c r="R107" s="1"/>
      <c r="S107" s="1"/>
      <c r="T107" s="1"/>
    </row>
    <row r="108" spans="1:20" x14ac:dyDescent="0.45">
      <c r="B108" s="1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Q108" s="33" t="e">
        <f t="shared" si="5"/>
        <v>#NUM!</v>
      </c>
      <c r="R108" s="1"/>
      <c r="S108" s="1"/>
      <c r="T108" s="1"/>
    </row>
    <row r="109" spans="1:20" x14ac:dyDescent="0.45">
      <c r="B109" s="1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Q109" s="33" t="e">
        <f t="shared" si="5"/>
        <v>#NUM!</v>
      </c>
      <c r="R109" s="1"/>
      <c r="S109" s="1"/>
      <c r="T109" s="1"/>
    </row>
    <row r="110" spans="1:20" x14ac:dyDescent="0.45">
      <c r="B110" s="1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Q110" s="33" t="e">
        <f t="shared" si="5"/>
        <v>#NUM!</v>
      </c>
      <c r="R110" s="1"/>
      <c r="S110" s="1"/>
      <c r="T110" s="1"/>
    </row>
    <row r="111" spans="1:20" x14ac:dyDescent="0.45">
      <c r="B111" s="1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Q111" s="33" t="e">
        <f t="shared" si="5"/>
        <v>#NUM!</v>
      </c>
      <c r="R111" s="1"/>
      <c r="S111" s="1"/>
      <c r="T111" s="1"/>
    </row>
    <row r="112" spans="1:20" x14ac:dyDescent="0.45">
      <c r="Q112" s="33" t="e">
        <f t="shared" si="5"/>
        <v>#NUM!</v>
      </c>
      <c r="R112" s="1"/>
      <c r="S112" s="1"/>
      <c r="T112" s="1"/>
    </row>
    <row r="113" spans="17:20" x14ac:dyDescent="0.45">
      <c r="Q113" s="33" t="e">
        <f t="shared" si="5"/>
        <v>#NUM!</v>
      </c>
      <c r="R113" s="1"/>
      <c r="S113" s="1"/>
      <c r="T113" s="1"/>
    </row>
    <row r="114" spans="17:20" x14ac:dyDescent="0.45">
      <c r="Q114" s="33" t="e">
        <f t="shared" si="5"/>
        <v>#NUM!</v>
      </c>
      <c r="R114" s="1"/>
      <c r="S114" s="1"/>
      <c r="T114" s="1"/>
    </row>
    <row r="115" spans="17:20" x14ac:dyDescent="0.45">
      <c r="Q115" s="33" t="e">
        <f t="shared" si="5"/>
        <v>#NUM!</v>
      </c>
      <c r="R115" s="1"/>
      <c r="S115" s="1"/>
      <c r="T115" s="1"/>
    </row>
    <row r="116" spans="17:20" x14ac:dyDescent="0.45">
      <c r="Q116" s="33" t="e">
        <f t="shared" si="5"/>
        <v>#NUM!</v>
      </c>
      <c r="R116" s="1"/>
      <c r="S116" s="1"/>
      <c r="T116" s="1"/>
    </row>
    <row r="117" spans="17:20" x14ac:dyDescent="0.45">
      <c r="Q117" s="33" t="e">
        <f t="shared" si="5"/>
        <v>#NUM!</v>
      </c>
      <c r="R117" s="1"/>
      <c r="S117" s="1"/>
      <c r="T117" s="1"/>
    </row>
    <row r="118" spans="17:20" x14ac:dyDescent="0.45">
      <c r="Q118" s="33" t="e">
        <f t="shared" si="5"/>
        <v>#NUM!</v>
      </c>
      <c r="R118" s="1"/>
      <c r="S118" s="1"/>
      <c r="T118" s="1"/>
    </row>
    <row r="119" spans="17:20" x14ac:dyDescent="0.45">
      <c r="Q119" s="33" t="e">
        <f t="shared" si="5"/>
        <v>#NUM!</v>
      </c>
      <c r="R119" s="1"/>
      <c r="S119" s="1"/>
      <c r="T119" s="1"/>
    </row>
    <row r="120" spans="17:20" x14ac:dyDescent="0.45">
      <c r="Q120" s="33" t="e">
        <f t="shared" si="5"/>
        <v>#NUM!</v>
      </c>
      <c r="R120" s="1"/>
      <c r="S120" s="1"/>
      <c r="T120" s="1"/>
    </row>
    <row r="121" spans="17:20" x14ac:dyDescent="0.45">
      <c r="Q121" s="33" t="e">
        <f t="shared" si="5"/>
        <v>#NUM!</v>
      </c>
      <c r="R121" s="1"/>
      <c r="S121" s="1"/>
      <c r="T121" s="1"/>
    </row>
    <row r="122" spans="17:20" x14ac:dyDescent="0.45">
      <c r="Q122" s="33" t="e">
        <f t="shared" si="5"/>
        <v>#NUM!</v>
      </c>
      <c r="R122" s="1"/>
      <c r="S122" s="1"/>
      <c r="T122" s="1"/>
    </row>
    <row r="123" spans="17:20" x14ac:dyDescent="0.45">
      <c r="Q123" s="33" t="e">
        <f t="shared" si="5"/>
        <v>#NUM!</v>
      </c>
      <c r="R123" s="1"/>
      <c r="S123" s="1"/>
      <c r="T123" s="1"/>
    </row>
    <row r="124" spans="17:20" x14ac:dyDescent="0.45">
      <c r="Q124" s="33" t="e">
        <f t="shared" si="5"/>
        <v>#NUM!</v>
      </c>
      <c r="R124" s="1"/>
      <c r="S124" s="1"/>
      <c r="T124" s="1"/>
    </row>
    <row r="125" spans="17:20" x14ac:dyDescent="0.45">
      <c r="Q125" s="33" t="e">
        <f t="shared" si="5"/>
        <v>#NUM!</v>
      </c>
      <c r="R125" s="1"/>
      <c r="S125" s="1"/>
      <c r="T125" s="1"/>
    </row>
    <row r="126" spans="17:20" x14ac:dyDescent="0.45">
      <c r="Q126" s="33" t="e">
        <f t="shared" si="5"/>
        <v>#NUM!</v>
      </c>
      <c r="R126" s="1"/>
      <c r="S126" s="1"/>
      <c r="T126" s="1"/>
    </row>
    <row r="127" spans="17:20" x14ac:dyDescent="0.45">
      <c r="Q127" s="33" t="e">
        <f t="shared" si="5"/>
        <v>#NUM!</v>
      </c>
      <c r="R127" s="1"/>
      <c r="S127" s="1"/>
      <c r="T127" s="1"/>
    </row>
    <row r="128" spans="17:20" x14ac:dyDescent="0.45">
      <c r="Q128" s="33" t="e">
        <f t="shared" si="5"/>
        <v>#NUM!</v>
      </c>
      <c r="R128" s="1"/>
      <c r="S128" s="1"/>
      <c r="T128" s="1"/>
    </row>
    <row r="129" spans="17:20" x14ac:dyDescent="0.45">
      <c r="Q129" s="33" t="e">
        <f t="shared" si="5"/>
        <v>#NUM!</v>
      </c>
      <c r="R129" s="1"/>
      <c r="S129" s="1"/>
      <c r="T129" s="1"/>
    </row>
    <row r="130" spans="17:20" x14ac:dyDescent="0.45">
      <c r="Q130" s="33" t="e">
        <f t="shared" si="5"/>
        <v>#NUM!</v>
      </c>
      <c r="R130" s="1"/>
      <c r="S130" s="1"/>
      <c r="T130" s="1"/>
    </row>
    <row r="131" spans="17:20" x14ac:dyDescent="0.45">
      <c r="Q131" s="33" t="e">
        <f t="shared" si="5"/>
        <v>#NUM!</v>
      </c>
      <c r="R131" s="1"/>
      <c r="S131" s="1"/>
      <c r="T131" s="1"/>
    </row>
    <row r="132" spans="17:20" x14ac:dyDescent="0.45">
      <c r="Q132" s="33" t="e">
        <f t="shared" si="5"/>
        <v>#NUM!</v>
      </c>
      <c r="R132" s="1"/>
      <c r="S132" s="1"/>
      <c r="T132" s="1"/>
    </row>
    <row r="133" spans="17:20" x14ac:dyDescent="0.45">
      <c r="Q133" s="33" t="e">
        <f t="shared" si="5"/>
        <v>#NUM!</v>
      </c>
      <c r="R133" s="1"/>
      <c r="S133" s="1"/>
      <c r="T133" s="1"/>
    </row>
    <row r="134" spans="17:20" x14ac:dyDescent="0.45">
      <c r="Q134" s="33" t="e">
        <f t="shared" si="5"/>
        <v>#NUM!</v>
      </c>
      <c r="R134" s="1"/>
      <c r="S134" s="1"/>
      <c r="T134" s="1"/>
    </row>
    <row r="135" spans="17:20" x14ac:dyDescent="0.45">
      <c r="Q135" s="33" t="e">
        <f t="shared" si="5"/>
        <v>#NUM!</v>
      </c>
      <c r="R135" s="1"/>
      <c r="S135" s="1"/>
      <c r="T135" s="1"/>
    </row>
    <row r="136" spans="17:20" x14ac:dyDescent="0.45">
      <c r="Q136" s="33" t="e">
        <f t="shared" si="5"/>
        <v>#NUM!</v>
      </c>
      <c r="R136" s="1"/>
      <c r="S136" s="1"/>
      <c r="T136" s="1"/>
    </row>
    <row r="137" spans="17:20" x14ac:dyDescent="0.45">
      <c r="Q137" s="33" t="e">
        <f t="shared" si="5"/>
        <v>#NUM!</v>
      </c>
      <c r="R137" s="1"/>
      <c r="S137" s="1"/>
      <c r="T137" s="1"/>
    </row>
    <row r="138" spans="17:20" x14ac:dyDescent="0.45">
      <c r="Q138" s="33" t="e">
        <f t="shared" si="5"/>
        <v>#NUM!</v>
      </c>
      <c r="R138" s="1"/>
      <c r="S138" s="1"/>
      <c r="T138" s="1"/>
    </row>
    <row r="139" spans="17:20" x14ac:dyDescent="0.45">
      <c r="Q139" s="33" t="e">
        <f t="shared" si="5"/>
        <v>#NUM!</v>
      </c>
      <c r="R139" s="1"/>
      <c r="S139" s="1"/>
      <c r="T139" s="1"/>
    </row>
    <row r="140" spans="17:20" x14ac:dyDescent="0.45">
      <c r="Q140" s="33" t="e">
        <f t="shared" si="5"/>
        <v>#NUM!</v>
      </c>
      <c r="R140" s="1"/>
      <c r="S140" s="1"/>
      <c r="T140" s="1"/>
    </row>
    <row r="141" spans="17:20" x14ac:dyDescent="0.45">
      <c r="Q141" s="33" t="e">
        <f t="shared" si="5"/>
        <v>#NUM!</v>
      </c>
      <c r="R141" s="1"/>
      <c r="S141" s="1"/>
      <c r="T141" s="1"/>
    </row>
    <row r="142" spans="17:20" x14ac:dyDescent="0.45">
      <c r="Q142" s="33" t="e">
        <f t="shared" si="5"/>
        <v>#NUM!</v>
      </c>
      <c r="R142" s="1"/>
      <c r="S142" s="1"/>
      <c r="T142" s="1"/>
    </row>
    <row r="143" spans="17:20" x14ac:dyDescent="0.45">
      <c r="Q143" s="33" t="e">
        <f t="shared" si="5"/>
        <v>#NUM!</v>
      </c>
      <c r="R143" s="1"/>
      <c r="S143" s="1"/>
      <c r="T143" s="1"/>
    </row>
    <row r="144" spans="17:20" x14ac:dyDescent="0.45">
      <c r="Q144" s="33" t="e">
        <f t="shared" si="5"/>
        <v>#NUM!</v>
      </c>
      <c r="R144" s="1"/>
      <c r="S144" s="1"/>
      <c r="T144" s="1"/>
    </row>
    <row r="145" spans="17:20" x14ac:dyDescent="0.45">
      <c r="Q145" s="33" t="e">
        <f t="shared" si="5"/>
        <v>#NUM!</v>
      </c>
      <c r="R145" s="1"/>
      <c r="S145" s="1"/>
      <c r="T145" s="1"/>
    </row>
    <row r="146" spans="17:20" x14ac:dyDescent="0.45">
      <c r="Q146" s="33" t="e">
        <f t="shared" si="5"/>
        <v>#NUM!</v>
      </c>
      <c r="R146" s="1"/>
      <c r="S146" s="1"/>
      <c r="T146" s="1"/>
    </row>
    <row r="147" spans="17:20" x14ac:dyDescent="0.45">
      <c r="Q147" s="33" t="e">
        <f t="shared" si="5"/>
        <v>#NUM!</v>
      </c>
      <c r="R147" s="1"/>
      <c r="S147" s="1"/>
      <c r="T147" s="1"/>
    </row>
    <row r="148" spans="17:20" x14ac:dyDescent="0.45">
      <c r="Q148" s="33" t="e">
        <f t="shared" si="5"/>
        <v>#NUM!</v>
      </c>
      <c r="R148" s="1"/>
      <c r="S148" s="1"/>
      <c r="T148" s="1"/>
    </row>
    <row r="149" spans="17:20" x14ac:dyDescent="0.45">
      <c r="Q149" s="33" t="e">
        <f t="shared" si="5"/>
        <v>#NUM!</v>
      </c>
      <c r="R149" s="1"/>
      <c r="S149" s="1"/>
      <c r="T149" s="1"/>
    </row>
    <row r="150" spans="17:20" x14ac:dyDescent="0.45">
      <c r="Q150" s="33" t="e">
        <f t="shared" si="5"/>
        <v>#NUM!</v>
      </c>
      <c r="R150" s="1"/>
      <c r="S150" s="1"/>
      <c r="T150" s="1"/>
    </row>
    <row r="151" spans="17:20" x14ac:dyDescent="0.45">
      <c r="Q151" s="33" t="e">
        <f t="shared" si="5"/>
        <v>#NUM!</v>
      </c>
      <c r="R151" s="1"/>
      <c r="S151" s="1"/>
      <c r="T151" s="1"/>
    </row>
    <row r="152" spans="17:20" x14ac:dyDescent="0.45">
      <c r="Q152" s="33" t="e">
        <f t="shared" si="5"/>
        <v>#NUM!</v>
      </c>
      <c r="R152" s="1"/>
      <c r="S152" s="1"/>
      <c r="T152" s="1"/>
    </row>
    <row r="153" spans="17:20" x14ac:dyDescent="0.45">
      <c r="Q153" s="33" t="e">
        <f t="shared" si="5"/>
        <v>#NUM!</v>
      </c>
      <c r="R153" s="1"/>
      <c r="S153" s="1"/>
      <c r="T153" s="1"/>
    </row>
    <row r="154" spans="17:20" x14ac:dyDescent="0.45">
      <c r="Q154" s="33" t="e">
        <f t="shared" si="5"/>
        <v>#NUM!</v>
      </c>
      <c r="R154" s="1"/>
      <c r="S154" s="1"/>
      <c r="T154" s="1"/>
    </row>
    <row r="155" spans="17:20" x14ac:dyDescent="0.45">
      <c r="Q155" s="33" t="e">
        <f t="shared" si="5"/>
        <v>#NUM!</v>
      </c>
      <c r="R155" s="1"/>
      <c r="S155" s="1"/>
      <c r="T155" s="1"/>
    </row>
    <row r="156" spans="17:20" x14ac:dyDescent="0.45">
      <c r="Q156" s="33" t="e">
        <f t="shared" si="5"/>
        <v>#NUM!</v>
      </c>
      <c r="R156" s="1"/>
      <c r="S156" s="1"/>
      <c r="T156" s="1"/>
    </row>
    <row r="157" spans="17:20" x14ac:dyDescent="0.45">
      <c r="Q157" s="33" t="e">
        <f t="shared" si="5"/>
        <v>#NUM!</v>
      </c>
      <c r="R157" s="1"/>
      <c r="S157" s="1"/>
      <c r="T157" s="1"/>
    </row>
    <row r="158" spans="17:20" x14ac:dyDescent="0.45">
      <c r="Q158" s="33" t="e">
        <f t="shared" si="5"/>
        <v>#NUM!</v>
      </c>
      <c r="R158" s="1"/>
      <c r="S158" s="1"/>
      <c r="T158" s="1"/>
    </row>
    <row r="159" spans="17:20" x14ac:dyDescent="0.45">
      <c r="Q159" s="33" t="e">
        <f t="shared" si="5"/>
        <v>#NUM!</v>
      </c>
      <c r="R159" s="1"/>
      <c r="S159" s="1"/>
      <c r="T159" s="1"/>
    </row>
    <row r="160" spans="17:20" x14ac:dyDescent="0.45">
      <c r="Q160" s="33" t="e">
        <f t="shared" si="5"/>
        <v>#NUM!</v>
      </c>
      <c r="R160" s="1"/>
      <c r="S160" s="1"/>
      <c r="T160" s="1"/>
    </row>
    <row r="161" spans="17:20" x14ac:dyDescent="0.45">
      <c r="Q161" s="33" t="e">
        <f t="shared" si="5"/>
        <v>#NUM!</v>
      </c>
      <c r="R161" s="1"/>
      <c r="S161" s="1"/>
      <c r="T161" s="1"/>
    </row>
    <row r="162" spans="17:20" x14ac:dyDescent="0.45">
      <c r="Q162" s="33" t="e">
        <f t="shared" si="5"/>
        <v>#NUM!</v>
      </c>
      <c r="R162" s="1"/>
      <c r="S162" s="1"/>
      <c r="T162" s="1"/>
    </row>
    <row r="163" spans="17:20" x14ac:dyDescent="0.45">
      <c r="Q163" s="33" t="e">
        <f t="shared" si="5"/>
        <v>#NUM!</v>
      </c>
      <c r="R163" s="1"/>
      <c r="S163" s="1"/>
      <c r="T163" s="1"/>
    </row>
    <row r="164" spans="17:20" x14ac:dyDescent="0.45">
      <c r="Q164" s="33" t="e">
        <f t="shared" si="5"/>
        <v>#NUM!</v>
      </c>
      <c r="R164" s="1"/>
      <c r="S164" s="1"/>
      <c r="T164" s="1"/>
    </row>
    <row r="165" spans="17:20" x14ac:dyDescent="0.45">
      <c r="Q165" s="33" t="e">
        <f t="shared" si="5"/>
        <v>#NUM!</v>
      </c>
      <c r="R165" s="1"/>
      <c r="S165" s="1"/>
      <c r="T165" s="1"/>
    </row>
    <row r="166" spans="17:20" x14ac:dyDescent="0.45">
      <c r="Q166" s="33" t="e">
        <f t="shared" si="5"/>
        <v>#NUM!</v>
      </c>
      <c r="R166" s="1"/>
      <c r="S166" s="1"/>
      <c r="T166" s="1"/>
    </row>
    <row r="167" spans="17:20" x14ac:dyDescent="0.45">
      <c r="Q167" s="33" t="e">
        <f t="shared" si="5"/>
        <v>#NUM!</v>
      </c>
      <c r="R167" s="1"/>
      <c r="S167" s="1"/>
      <c r="T167" s="1"/>
    </row>
    <row r="168" spans="17:20" x14ac:dyDescent="0.45">
      <c r="Q168" s="33" t="e">
        <f t="shared" si="5"/>
        <v>#NUM!</v>
      </c>
      <c r="R168" s="1"/>
      <c r="S168" s="1"/>
      <c r="T168" s="1"/>
    </row>
    <row r="169" spans="17:20" x14ac:dyDescent="0.45">
      <c r="Q169" s="33" t="e">
        <f t="shared" si="5"/>
        <v>#NUM!</v>
      </c>
      <c r="R169" s="1"/>
      <c r="S169" s="1"/>
      <c r="T169" s="1"/>
    </row>
    <row r="170" spans="17:20" x14ac:dyDescent="0.45">
      <c r="Q170" s="33" t="e">
        <f t="shared" ref="Q170:Q196" si="6">DATE(N170,O170,P170)</f>
        <v>#NUM!</v>
      </c>
      <c r="R170" s="1"/>
      <c r="S170" s="1"/>
      <c r="T170" s="1"/>
    </row>
    <row r="171" spans="17:20" x14ac:dyDescent="0.45">
      <c r="Q171" s="33" t="e">
        <f t="shared" si="6"/>
        <v>#NUM!</v>
      </c>
      <c r="R171" s="1"/>
      <c r="S171" s="1"/>
      <c r="T171" s="1"/>
    </row>
    <row r="172" spans="17:20" x14ac:dyDescent="0.45">
      <c r="Q172" s="33" t="e">
        <f t="shared" si="6"/>
        <v>#NUM!</v>
      </c>
      <c r="R172" s="1"/>
      <c r="S172" s="1"/>
      <c r="T172" s="1"/>
    </row>
    <row r="173" spans="17:20" x14ac:dyDescent="0.45">
      <c r="Q173" s="33" t="e">
        <f t="shared" si="6"/>
        <v>#NUM!</v>
      </c>
      <c r="R173" s="1"/>
      <c r="S173" s="1"/>
      <c r="T173" s="1"/>
    </row>
    <row r="174" spans="17:20" x14ac:dyDescent="0.45">
      <c r="Q174" s="33" t="e">
        <f t="shared" si="6"/>
        <v>#NUM!</v>
      </c>
      <c r="R174" s="1"/>
      <c r="S174" s="1"/>
      <c r="T174" s="1"/>
    </row>
    <row r="175" spans="17:20" x14ac:dyDescent="0.45">
      <c r="Q175" s="33" t="e">
        <f t="shared" si="6"/>
        <v>#NUM!</v>
      </c>
      <c r="R175" s="1"/>
      <c r="S175" s="1"/>
      <c r="T175" s="1"/>
    </row>
    <row r="176" spans="17:20" x14ac:dyDescent="0.45">
      <c r="Q176" s="33" t="e">
        <f t="shared" si="6"/>
        <v>#NUM!</v>
      </c>
      <c r="R176" s="1"/>
      <c r="S176" s="1"/>
      <c r="T176" s="1"/>
    </row>
    <row r="177" spans="17:20" x14ac:dyDescent="0.45">
      <c r="Q177" s="33" t="e">
        <f t="shared" si="6"/>
        <v>#NUM!</v>
      </c>
      <c r="R177" s="1"/>
      <c r="S177" s="1"/>
      <c r="T177" s="1"/>
    </row>
    <row r="178" spans="17:20" x14ac:dyDescent="0.45">
      <c r="Q178" s="33" t="e">
        <f t="shared" si="6"/>
        <v>#NUM!</v>
      </c>
      <c r="R178" s="1"/>
      <c r="S178" s="1"/>
      <c r="T178" s="1"/>
    </row>
    <row r="179" spans="17:20" x14ac:dyDescent="0.45">
      <c r="Q179" s="33" t="e">
        <f t="shared" si="6"/>
        <v>#NUM!</v>
      </c>
      <c r="R179" s="1"/>
      <c r="S179" s="1"/>
      <c r="T179" s="1"/>
    </row>
    <row r="180" spans="17:20" x14ac:dyDescent="0.45">
      <c r="Q180" s="33" t="e">
        <f t="shared" si="6"/>
        <v>#NUM!</v>
      </c>
      <c r="R180" s="1"/>
      <c r="S180" s="1"/>
      <c r="T180" s="1"/>
    </row>
    <row r="181" spans="17:20" x14ac:dyDescent="0.45">
      <c r="Q181" s="33" t="e">
        <f t="shared" si="6"/>
        <v>#NUM!</v>
      </c>
      <c r="R181" s="1"/>
      <c r="S181" s="1"/>
      <c r="T181" s="1"/>
    </row>
    <row r="182" spans="17:20" x14ac:dyDescent="0.45">
      <c r="Q182" s="33" t="e">
        <f t="shared" si="6"/>
        <v>#NUM!</v>
      </c>
      <c r="R182" s="1"/>
      <c r="S182" s="1"/>
      <c r="T182" s="1"/>
    </row>
    <row r="183" spans="17:20" x14ac:dyDescent="0.45">
      <c r="Q183" s="33" t="e">
        <f t="shared" si="6"/>
        <v>#NUM!</v>
      </c>
      <c r="R183" s="1"/>
      <c r="S183" s="1"/>
      <c r="T183" s="1"/>
    </row>
    <row r="184" spans="17:20" x14ac:dyDescent="0.45">
      <c r="Q184" s="33" t="e">
        <f t="shared" si="6"/>
        <v>#NUM!</v>
      </c>
      <c r="R184" s="1"/>
      <c r="S184" s="1"/>
      <c r="T184" s="1"/>
    </row>
    <row r="185" spans="17:20" x14ac:dyDescent="0.45">
      <c r="Q185" s="33" t="e">
        <f t="shared" si="6"/>
        <v>#NUM!</v>
      </c>
      <c r="R185" s="1"/>
      <c r="S185" s="1"/>
      <c r="T185" s="1"/>
    </row>
    <row r="186" spans="17:20" x14ac:dyDescent="0.45">
      <c r="Q186" s="33" t="e">
        <f t="shared" si="6"/>
        <v>#NUM!</v>
      </c>
      <c r="R186" s="1"/>
      <c r="S186" s="1"/>
      <c r="T186" s="1"/>
    </row>
    <row r="187" spans="17:20" x14ac:dyDescent="0.45">
      <c r="Q187" s="33" t="e">
        <f t="shared" si="6"/>
        <v>#NUM!</v>
      </c>
      <c r="R187" s="1"/>
      <c r="S187" s="1"/>
      <c r="T187" s="1"/>
    </row>
    <row r="188" spans="17:20" x14ac:dyDescent="0.45">
      <c r="Q188" s="33" t="e">
        <f t="shared" si="6"/>
        <v>#NUM!</v>
      </c>
      <c r="R188" s="1"/>
      <c r="S188" s="1"/>
      <c r="T188" s="1"/>
    </row>
    <row r="189" spans="17:20" x14ac:dyDescent="0.45">
      <c r="Q189" s="33" t="e">
        <f t="shared" si="6"/>
        <v>#NUM!</v>
      </c>
      <c r="R189" s="1"/>
      <c r="S189" s="1"/>
      <c r="T189" s="1"/>
    </row>
    <row r="190" spans="17:20" x14ac:dyDescent="0.45">
      <c r="Q190" s="33" t="e">
        <f t="shared" si="6"/>
        <v>#NUM!</v>
      </c>
      <c r="R190" s="1"/>
      <c r="S190" s="1"/>
      <c r="T190" s="1"/>
    </row>
    <row r="191" spans="17:20" x14ac:dyDescent="0.45">
      <c r="Q191" s="33" t="e">
        <f t="shared" si="6"/>
        <v>#NUM!</v>
      </c>
      <c r="R191" s="1"/>
      <c r="S191" s="1"/>
      <c r="T191" s="1"/>
    </row>
    <row r="192" spans="17:20" x14ac:dyDescent="0.45">
      <c r="Q192" s="33" t="e">
        <f t="shared" si="6"/>
        <v>#NUM!</v>
      </c>
      <c r="R192" s="1"/>
      <c r="S192" s="1"/>
      <c r="T192" s="1"/>
    </row>
    <row r="193" spans="17:20" x14ac:dyDescent="0.45">
      <c r="Q193" s="33" t="e">
        <f t="shared" si="6"/>
        <v>#NUM!</v>
      </c>
      <c r="R193" s="1"/>
      <c r="S193" s="1"/>
      <c r="T193" s="1"/>
    </row>
    <row r="194" spans="17:20" x14ac:dyDescent="0.45">
      <c r="Q194" s="33" t="e">
        <f t="shared" si="6"/>
        <v>#NUM!</v>
      </c>
      <c r="R194" s="1"/>
      <c r="S194" s="1"/>
      <c r="T194" s="1"/>
    </row>
    <row r="195" spans="17:20" x14ac:dyDescent="0.45">
      <c r="Q195" s="33" t="e">
        <f t="shared" si="6"/>
        <v>#NUM!</v>
      </c>
      <c r="R195" s="1"/>
      <c r="S195" s="1"/>
      <c r="T195" s="1"/>
    </row>
    <row r="196" spans="17:20" x14ac:dyDescent="0.45">
      <c r="Q196" s="33" t="e">
        <f t="shared" si="6"/>
        <v>#NUM!</v>
      </c>
      <c r="R196" s="1"/>
      <c r="S196" s="1"/>
      <c r="T196" s="1"/>
    </row>
  </sheetData>
  <sheetProtection algorithmName="SHA-512" hashValue="JQF8qPQJTe+WQqFn/tCZKpntmYNR1CAKCszLaW0//v/Eo01zA6wcfzXsFheiA4E/NAqHkLqs4/W/swQu9TKJhw==" saltValue="afmz1n3vIQ4GTvH3PlEoIQ==" spinCount="100000" sheet="1" objects="1" scenarios="1"/>
  <mergeCells count="225">
    <mergeCell ref="D1:R1"/>
    <mergeCell ref="S1:T1"/>
    <mergeCell ref="A1:C1"/>
    <mergeCell ref="C109:G109"/>
    <mergeCell ref="H109:L109"/>
    <mergeCell ref="C110:G110"/>
    <mergeCell ref="H110:L110"/>
    <mergeCell ref="C111:G111"/>
    <mergeCell ref="H111:L111"/>
    <mergeCell ref="C106:G106"/>
    <mergeCell ref="H106:L106"/>
    <mergeCell ref="C107:G107"/>
    <mergeCell ref="H107:L107"/>
    <mergeCell ref="C108:G108"/>
    <mergeCell ref="H108:L108"/>
    <mergeCell ref="C103:G103"/>
    <mergeCell ref="H103:L103"/>
    <mergeCell ref="C104:G104"/>
    <mergeCell ref="H104:L104"/>
    <mergeCell ref="C105:G105"/>
    <mergeCell ref="H105:L105"/>
    <mergeCell ref="C100:G100"/>
    <mergeCell ref="H100:L100"/>
    <mergeCell ref="C101:G101"/>
    <mergeCell ref="H101:L101"/>
    <mergeCell ref="C102:G102"/>
    <mergeCell ref="H102:L102"/>
    <mergeCell ref="C97:G97"/>
    <mergeCell ref="H97:L97"/>
    <mergeCell ref="C98:G98"/>
    <mergeCell ref="H98:L98"/>
    <mergeCell ref="C99:G99"/>
    <mergeCell ref="H99:L99"/>
    <mergeCell ref="C94:G94"/>
    <mergeCell ref="H94:L94"/>
    <mergeCell ref="C95:G95"/>
    <mergeCell ref="H95:L95"/>
    <mergeCell ref="C96:G96"/>
    <mergeCell ref="H96:L96"/>
    <mergeCell ref="C91:G91"/>
    <mergeCell ref="H91:L91"/>
    <mergeCell ref="C92:G92"/>
    <mergeCell ref="H92:L92"/>
    <mergeCell ref="C93:G93"/>
    <mergeCell ref="H93:L93"/>
    <mergeCell ref="C88:G88"/>
    <mergeCell ref="H88:L88"/>
    <mergeCell ref="C89:G89"/>
    <mergeCell ref="H89:L89"/>
    <mergeCell ref="C90:G90"/>
    <mergeCell ref="H90:L90"/>
    <mergeCell ref="C85:G85"/>
    <mergeCell ref="H85:L85"/>
    <mergeCell ref="C86:G86"/>
    <mergeCell ref="H86:L86"/>
    <mergeCell ref="C87:G87"/>
    <mergeCell ref="H87:L87"/>
    <mergeCell ref="C82:G82"/>
    <mergeCell ref="H82:L82"/>
    <mergeCell ref="C83:G83"/>
    <mergeCell ref="H83:L83"/>
    <mergeCell ref="C84:G84"/>
    <mergeCell ref="H84:L84"/>
    <mergeCell ref="C79:G79"/>
    <mergeCell ref="H79:L79"/>
    <mergeCell ref="C80:G80"/>
    <mergeCell ref="H80:L80"/>
    <mergeCell ref="C81:G81"/>
    <mergeCell ref="H81:L81"/>
    <mergeCell ref="C76:G76"/>
    <mergeCell ref="H76:L76"/>
    <mergeCell ref="C77:G77"/>
    <mergeCell ref="H77:L77"/>
    <mergeCell ref="C78:G78"/>
    <mergeCell ref="H78:L78"/>
    <mergeCell ref="C73:G73"/>
    <mergeCell ref="H73:L73"/>
    <mergeCell ref="C74:G74"/>
    <mergeCell ref="H74:L74"/>
    <mergeCell ref="C75:G75"/>
    <mergeCell ref="H75:L75"/>
    <mergeCell ref="C70:G70"/>
    <mergeCell ref="H70:L70"/>
    <mergeCell ref="C71:G71"/>
    <mergeCell ref="H71:L71"/>
    <mergeCell ref="C72:G72"/>
    <mergeCell ref="H72:L72"/>
    <mergeCell ref="C67:G67"/>
    <mergeCell ref="H67:L67"/>
    <mergeCell ref="C68:G68"/>
    <mergeCell ref="H68:L68"/>
    <mergeCell ref="C69:G69"/>
    <mergeCell ref="H69:L69"/>
    <mergeCell ref="C64:G64"/>
    <mergeCell ref="H64:L64"/>
    <mergeCell ref="C65:G65"/>
    <mergeCell ref="H65:L65"/>
    <mergeCell ref="C66:G66"/>
    <mergeCell ref="H66:L66"/>
    <mergeCell ref="C61:G61"/>
    <mergeCell ref="H61:L61"/>
    <mergeCell ref="C62:G62"/>
    <mergeCell ref="H62:L62"/>
    <mergeCell ref="C63:G63"/>
    <mergeCell ref="H63:L63"/>
    <mergeCell ref="C58:G58"/>
    <mergeCell ref="H58:L58"/>
    <mergeCell ref="C59:G59"/>
    <mergeCell ref="H59:L59"/>
    <mergeCell ref="C60:G60"/>
    <mergeCell ref="H60:L60"/>
    <mergeCell ref="C55:G55"/>
    <mergeCell ref="H55:L55"/>
    <mergeCell ref="C56:G56"/>
    <mergeCell ref="H56:L56"/>
    <mergeCell ref="C57:G57"/>
    <mergeCell ref="H57:L57"/>
    <mergeCell ref="C52:G52"/>
    <mergeCell ref="H52:L52"/>
    <mergeCell ref="C53:G53"/>
    <mergeCell ref="H53:L53"/>
    <mergeCell ref="C54:G54"/>
    <mergeCell ref="H54:L54"/>
    <mergeCell ref="C49:G49"/>
    <mergeCell ref="H49:L49"/>
    <mergeCell ref="C50:G50"/>
    <mergeCell ref="H50:L50"/>
    <mergeCell ref="C51:G51"/>
    <mergeCell ref="H51:L51"/>
    <mergeCell ref="C46:G46"/>
    <mergeCell ref="H46:L46"/>
    <mergeCell ref="C47:G47"/>
    <mergeCell ref="H47:L47"/>
    <mergeCell ref="C48:G48"/>
    <mergeCell ref="H48:L48"/>
    <mergeCell ref="C43:G43"/>
    <mergeCell ref="H43:L43"/>
    <mergeCell ref="C44:G44"/>
    <mergeCell ref="H44:L44"/>
    <mergeCell ref="C45:G45"/>
    <mergeCell ref="H45:L45"/>
    <mergeCell ref="C40:G40"/>
    <mergeCell ref="H40:L40"/>
    <mergeCell ref="C41:G41"/>
    <mergeCell ref="H41:L41"/>
    <mergeCell ref="C42:G42"/>
    <mergeCell ref="H42:L42"/>
    <mergeCell ref="C37:G37"/>
    <mergeCell ref="H37:L37"/>
    <mergeCell ref="C38:G38"/>
    <mergeCell ref="H38:L38"/>
    <mergeCell ref="C39:G39"/>
    <mergeCell ref="H39:L39"/>
    <mergeCell ref="C34:G34"/>
    <mergeCell ref="H34:L34"/>
    <mergeCell ref="C35:G35"/>
    <mergeCell ref="H35:L35"/>
    <mergeCell ref="C36:G36"/>
    <mergeCell ref="H36:L36"/>
    <mergeCell ref="C31:G31"/>
    <mergeCell ref="H31:L31"/>
    <mergeCell ref="C32:G32"/>
    <mergeCell ref="H32:L32"/>
    <mergeCell ref="C33:G33"/>
    <mergeCell ref="H33:L33"/>
    <mergeCell ref="C28:G28"/>
    <mergeCell ref="H28:L28"/>
    <mergeCell ref="C29:G29"/>
    <mergeCell ref="H29:L29"/>
    <mergeCell ref="C30:G30"/>
    <mergeCell ref="H30:L30"/>
    <mergeCell ref="C25:G25"/>
    <mergeCell ref="H25:L25"/>
    <mergeCell ref="C26:G26"/>
    <mergeCell ref="H26:L26"/>
    <mergeCell ref="C27:G27"/>
    <mergeCell ref="H27:L27"/>
    <mergeCell ref="C22:G22"/>
    <mergeCell ref="H22:L22"/>
    <mergeCell ref="C23:G23"/>
    <mergeCell ref="H23:L23"/>
    <mergeCell ref="C24:G24"/>
    <mergeCell ref="H24:L24"/>
    <mergeCell ref="C19:G19"/>
    <mergeCell ref="H19:L19"/>
    <mergeCell ref="C20:G20"/>
    <mergeCell ref="H20:L20"/>
    <mergeCell ref="C21:G21"/>
    <mergeCell ref="H21:L21"/>
    <mergeCell ref="H9:L9"/>
    <mergeCell ref="Q5:Q6"/>
    <mergeCell ref="C16:G16"/>
    <mergeCell ref="H16:L16"/>
    <mergeCell ref="C17:G17"/>
    <mergeCell ref="H17:L17"/>
    <mergeCell ref="C18:G18"/>
    <mergeCell ref="H18:L18"/>
    <mergeCell ref="C14:G14"/>
    <mergeCell ref="H14:L14"/>
    <mergeCell ref="C15:G15"/>
    <mergeCell ref="H15:L15"/>
    <mergeCell ref="S5:T5"/>
    <mergeCell ref="H5:L6"/>
    <mergeCell ref="M5:M6"/>
    <mergeCell ref="N5:P5"/>
    <mergeCell ref="R5:R6"/>
    <mergeCell ref="C13:G13"/>
    <mergeCell ref="H13:L13"/>
    <mergeCell ref="A3:C3"/>
    <mergeCell ref="D3:N3"/>
    <mergeCell ref="B5:B6"/>
    <mergeCell ref="C5:G6"/>
    <mergeCell ref="O3:P3"/>
    <mergeCell ref="A5:A6"/>
    <mergeCell ref="C7:G7"/>
    <mergeCell ref="H7:L7"/>
    <mergeCell ref="C8:G8"/>
    <mergeCell ref="H8:L8"/>
    <mergeCell ref="C10:G10"/>
    <mergeCell ref="H10:L10"/>
    <mergeCell ref="C11:G11"/>
    <mergeCell ref="H11:L11"/>
    <mergeCell ref="C12:G12"/>
    <mergeCell ref="H12:L12"/>
    <mergeCell ref="C9:G9"/>
  </mergeCells>
  <phoneticPr fontId="2"/>
  <conditionalFormatting sqref="R7:R106">
    <cfRule type="expression" dxfId="2" priority="1">
      <formula>ISERROR(R7)</formula>
    </cfRule>
    <cfRule type="expression" dxfId="1" priority="2">
      <formula>ISERROR(R1)</formula>
    </cfRule>
    <cfRule type="expression" dxfId="0" priority="3">
      <formula>ISERROR($R$7:$R$106)</formula>
    </cfRule>
  </conditionalFormatting>
  <dataValidations count="3">
    <dataValidation imeMode="fullKatakana" allowBlank="1" showInputMessage="1" showErrorMessage="1" sqref="H7:L106" xr:uid="{4D9BCD1F-3909-4D5E-B2AE-1B6F7022BA64}"/>
    <dataValidation imeMode="halfAlpha" allowBlank="1" showInputMessage="1" showErrorMessage="1" sqref="N7:P106" xr:uid="{552B6EDC-3072-48A6-B6B3-952C16ECA72B}"/>
    <dataValidation type="list" allowBlank="1" showInputMessage="1" showErrorMessage="1" sqref="S107:T196 M107:M111 B107:B111" xr:uid="{054DC501-795D-4F1A-BDE6-48B698CB7A31}">
      <formula1>#REF!</formula1>
    </dataValidation>
  </dataValidations>
  <hyperlinks>
    <hyperlink ref="S1:T1" location="メインメニュー!A1" display="メインメニュー" xr:uid="{4D5C2F5E-CE54-724E-B14F-86EA6AF0832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C21DB94-80FC-4182-874F-E1A0171C9522}">
          <x14:formula1>
            <xm:f>リスト!$C$11:$C$13</xm:f>
          </x14:formula1>
          <xm:sqref>B7:B106</xm:sqref>
        </x14:dataValidation>
        <x14:dataValidation type="list" allowBlank="1" showInputMessage="1" showErrorMessage="1" xr:uid="{39804759-1E1F-464A-B36E-DB2B8BC747CA}">
          <x14:formula1>
            <xm:f>リスト!$C$1:$C$2</xm:f>
          </x14:formula1>
          <xm:sqref>M7:M106</xm:sqref>
        </x14:dataValidation>
        <x14:dataValidation type="list" allowBlank="1" showInputMessage="1" showErrorMessage="1" xr:uid="{DC000AEE-50E7-4CF0-9B93-B40F63607D84}">
          <x14:formula1>
            <xm:f>リスト!$C$4:$C$9</xm:f>
          </x14:formula1>
          <xm:sqref>S7:S106</xm:sqref>
        </x14:dataValidation>
        <x14:dataValidation type="list" allowBlank="1" showInputMessage="1" showErrorMessage="1" xr:uid="{739C5CE9-12EF-4C55-97C0-C279AED3EF82}">
          <x14:formula1>
            <xm:f>リスト!$C$15:$C$20</xm:f>
          </x14:formula1>
          <xm:sqref>T8:T106</xm:sqref>
        </x14:dataValidation>
        <x14:dataValidation type="list" allowBlank="1" showInputMessage="1" showErrorMessage="1" xr:uid="{D7DED0C3-7372-AA42-A48B-BD2ED40DC960}">
          <x14:formula1>
            <xm:f>リスト!$C$15:$C$21</xm:f>
          </x14:formula1>
          <xm:sqref>T7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805D-0980-4156-B4B1-6FE81DB67FCE}">
  <sheetPr codeName="Sheet5">
    <tabColor rgb="FF0070C0"/>
  </sheetPr>
  <dimension ref="A1:G39"/>
  <sheetViews>
    <sheetView showGridLines="0" zoomScaleNormal="100" workbookViewId="0">
      <selection activeCell="H6" sqref="H6"/>
    </sheetView>
  </sheetViews>
  <sheetFormatPr defaultColWidth="8.796875" defaultRowHeight="18" x14ac:dyDescent="0.45"/>
  <cols>
    <col min="2" max="2" width="13.796875" customWidth="1"/>
    <col min="3" max="3" width="8.296875" customWidth="1"/>
    <col min="7" max="7" width="4.296875" customWidth="1"/>
  </cols>
  <sheetData>
    <row r="1" spans="1:7" ht="27" customHeight="1" x14ac:dyDescent="0.45">
      <c r="A1" s="218" t="s">
        <v>169</v>
      </c>
      <c r="B1" s="218"/>
      <c r="C1" s="218"/>
      <c r="D1" s="218"/>
      <c r="E1" s="218"/>
      <c r="F1" s="200" t="s">
        <v>282</v>
      </c>
      <c r="G1" s="201"/>
    </row>
    <row r="2" spans="1:7" ht="5.55" customHeight="1" thickBot="1" x14ac:dyDescent="0.5"/>
    <row r="3" spans="1:7" ht="28.9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7"/>
    </row>
    <row r="4" spans="1:7" ht="8.5500000000000007" customHeight="1" x14ac:dyDescent="0.45">
      <c r="A4" s="197"/>
      <c r="B4" s="197"/>
      <c r="C4" s="197"/>
      <c r="D4" s="197"/>
      <c r="E4" s="197"/>
    </row>
    <row r="5" spans="1:7" ht="18.600000000000001" thickBot="1" x14ac:dyDescent="0.5">
      <c r="A5" s="241" t="s">
        <v>24</v>
      </c>
      <c r="B5" s="241"/>
      <c r="C5" s="241"/>
    </row>
    <row r="6" spans="1:7" x14ac:dyDescent="0.45">
      <c r="A6" s="17" t="s">
        <v>25</v>
      </c>
      <c r="B6" s="126"/>
      <c r="C6" s="139" t="str">
        <f>IFERROR(VLOOKUP(B6,登録シート!$C$5:$T$106,11,0)&amp;" "&amp;DATEDIF(VLOOKUP(B6,登録シート!$C$5:$T$106,15,0),登録シート!$R$3,"y")&amp;"歳","")</f>
        <v/>
      </c>
    </row>
    <row r="7" spans="1:7" x14ac:dyDescent="0.45">
      <c r="A7" s="20" t="s">
        <v>26</v>
      </c>
      <c r="B7" s="127"/>
      <c r="C7" s="140" t="str">
        <f>IFERROR(VLOOKUP(B7,登録シート!$C$5:$T$106,11,0)&amp;" "&amp;DATEDIF(VLOOKUP(B7,登録シート!$C$5:$T$106,15,0),登録シート!$R$3,"y")&amp;"歳","")</f>
        <v/>
      </c>
    </row>
    <row r="8" spans="1:7" x14ac:dyDescent="0.45">
      <c r="A8" s="20" t="s">
        <v>26</v>
      </c>
      <c r="B8" s="127"/>
      <c r="C8" s="140" t="str">
        <f>IFERROR(VLOOKUP(B8,登録シート!$C$5:$T$106,11,0)&amp;" "&amp;DATEDIF(VLOOKUP(B8,登録シート!$C$5:$T$106,15,0),登録シート!$R$3,"y")&amp;"歳","")</f>
        <v/>
      </c>
    </row>
    <row r="9" spans="1:7" x14ac:dyDescent="0.45">
      <c r="A9" s="20" t="s">
        <v>27</v>
      </c>
      <c r="B9" s="127"/>
      <c r="C9" s="140" t="str">
        <f>IFERROR(VLOOKUP(B9,登録シート!$C$5:$T$106,11,0)&amp;" "&amp;DATEDIF(VLOOKUP(B9,登録シート!$C$5:$T$106,15,0),登録シート!$R$3,"y")&amp;"歳","")</f>
        <v/>
      </c>
    </row>
    <row r="10" spans="1:7" x14ac:dyDescent="0.45">
      <c r="A10" s="20" t="s">
        <v>27</v>
      </c>
      <c r="B10" s="127"/>
      <c r="C10" s="140" t="str">
        <f>IFERROR(VLOOKUP(B10,登録シート!$C$5:$T$106,11,0)&amp;" "&amp;DATEDIF(VLOOKUP(B10,登録シート!$C$5:$T$106,15,0),登録シート!$R$3,"y")&amp;"歳","")</f>
        <v/>
      </c>
    </row>
    <row r="11" spans="1:7" x14ac:dyDescent="0.45">
      <c r="A11" s="20" t="s">
        <v>27</v>
      </c>
      <c r="B11" s="127"/>
      <c r="C11" s="140" t="str">
        <f>IFERROR(VLOOKUP(B11,登録シート!$C$5:$T$106,11,0)&amp;" "&amp;DATEDIF(VLOOKUP(B11,登録シート!$C$5:$T$106,15,0),登録シート!$R$3,"y")&amp;"歳","")</f>
        <v/>
      </c>
    </row>
    <row r="12" spans="1:7" x14ac:dyDescent="0.45">
      <c r="A12" s="20" t="s">
        <v>27</v>
      </c>
      <c r="B12" s="127"/>
      <c r="C12" s="140" t="str">
        <f>IFERROR(VLOOKUP(B12,登録シート!$C$5:$T$106,11,0)&amp;" "&amp;DATEDIF(VLOOKUP(B12,登録シート!$C$5:$T$106,15,0),登録シート!$R$3,"y")&amp;"歳","")</f>
        <v/>
      </c>
    </row>
    <row r="13" spans="1:7" x14ac:dyDescent="0.45">
      <c r="A13" s="20" t="s">
        <v>27</v>
      </c>
      <c r="B13" s="127"/>
      <c r="C13" s="140" t="str">
        <f>IFERROR(VLOOKUP(B13,登録シート!$C$5:$T$106,11,0)&amp;" "&amp;DATEDIF(VLOOKUP(B13,登録シート!$C$5:$T$106,15,0),登録シート!$R$3,"y")&amp;"歳","")</f>
        <v/>
      </c>
    </row>
    <row r="14" spans="1:7" x14ac:dyDescent="0.45">
      <c r="A14" s="20" t="s">
        <v>27</v>
      </c>
      <c r="B14" s="127"/>
      <c r="C14" s="140" t="str">
        <f>IFERROR(VLOOKUP(B14,登録シート!$C$5:$T$106,11,0)&amp;" "&amp;DATEDIF(VLOOKUP(B14,登録シート!$C$5:$T$106,15,0),登録シート!$R$3,"y")&amp;"歳","")</f>
        <v/>
      </c>
    </row>
    <row r="15" spans="1:7" x14ac:dyDescent="0.45">
      <c r="A15" s="20" t="s">
        <v>27</v>
      </c>
      <c r="B15" s="127"/>
      <c r="C15" s="140" t="str">
        <f>IFERROR(VLOOKUP(B15,登録シート!$C$5:$T$106,11,0)&amp;" "&amp;DATEDIF(VLOOKUP(B15,登録シート!$C$5:$T$106,15,0),登録シート!$R$3,"y")&amp;"歳","")</f>
        <v/>
      </c>
    </row>
    <row r="16" spans="1:7" ht="18.600000000000001" thickBot="1" x14ac:dyDescent="0.5">
      <c r="A16" s="38" t="s">
        <v>27</v>
      </c>
      <c r="B16" s="128"/>
      <c r="C16" s="141" t="str">
        <f>IFERROR(VLOOKUP(B16,登録シート!$C$5:$T$106,11,0)&amp;" "&amp;DATEDIF(VLOOKUP(B16,登録シート!$C$5:$T$106,15,0),登録シート!$R$3,"y")&amp;"歳","")</f>
        <v/>
      </c>
    </row>
    <row r="17" spans="1:3" ht="6.45" customHeight="1" x14ac:dyDescent="0.45">
      <c r="A17" s="197"/>
      <c r="B17" s="197"/>
      <c r="C17" s="197"/>
    </row>
    <row r="18" spans="1:3" ht="18.600000000000001" thickBot="1" x14ac:dyDescent="0.5">
      <c r="A18" s="241" t="s">
        <v>28</v>
      </c>
      <c r="B18" s="241"/>
      <c r="C18" s="241"/>
    </row>
    <row r="19" spans="1:3" x14ac:dyDescent="0.45">
      <c r="A19" s="17" t="s">
        <v>25</v>
      </c>
      <c r="B19" s="129"/>
      <c r="C19" s="139" t="str">
        <f>IFERROR(VLOOKUP(B19,登録シート!$C$5:$T$106,11,0)&amp;" "&amp;DATEDIF(VLOOKUP(B19,登録シート!$C$5:$T$106,15,0),登録シート!$R$3,"y")&amp;"歳","")</f>
        <v/>
      </c>
    </row>
    <row r="20" spans="1:3" x14ac:dyDescent="0.45">
      <c r="A20" s="20" t="s">
        <v>26</v>
      </c>
      <c r="B20" s="127"/>
      <c r="C20" s="140" t="str">
        <f>IFERROR(VLOOKUP(B20,登録シート!$C$5:$T$106,11,0)&amp;" "&amp;DATEDIF(VLOOKUP(B20,登録シート!$C$5:$T$106,15,0),登録シート!$R$3,"y")&amp;"歳","")</f>
        <v/>
      </c>
    </row>
    <row r="21" spans="1:3" x14ac:dyDescent="0.45">
      <c r="A21" s="20" t="s">
        <v>26</v>
      </c>
      <c r="B21" s="127"/>
      <c r="C21" s="140" t="str">
        <f>IFERROR(VLOOKUP(B21,登録シート!$C$5:$T$106,11,0)&amp;" "&amp;DATEDIF(VLOOKUP(B21,登録シート!$C$5:$T$106,15,0),登録シート!$R$3,"y")&amp;"歳","")</f>
        <v/>
      </c>
    </row>
    <row r="22" spans="1:3" x14ac:dyDescent="0.45">
      <c r="A22" s="20" t="s">
        <v>27</v>
      </c>
      <c r="B22" s="127"/>
      <c r="C22" s="140" t="str">
        <f>IFERROR(VLOOKUP(B22,登録シート!$C$5:$T$106,11,0)&amp;" "&amp;DATEDIF(VLOOKUP(B22,登録シート!$C$5:$T$106,15,0),登録シート!$R$3,"y")&amp;"歳","")</f>
        <v/>
      </c>
    </row>
    <row r="23" spans="1:3" x14ac:dyDescent="0.45">
      <c r="A23" s="20" t="s">
        <v>27</v>
      </c>
      <c r="B23" s="127"/>
      <c r="C23" s="140" t="str">
        <f>IFERROR(VLOOKUP(B23,登録シート!$C$5:$T$106,11,0)&amp;" "&amp;DATEDIF(VLOOKUP(B23,登録シート!$C$5:$T$106,15,0),登録シート!$R$3,"y")&amp;"歳","")</f>
        <v/>
      </c>
    </row>
    <row r="24" spans="1:3" x14ac:dyDescent="0.45">
      <c r="A24" s="20" t="s">
        <v>27</v>
      </c>
      <c r="B24" s="127"/>
      <c r="C24" s="140" t="str">
        <f>IFERROR(VLOOKUP(B24,登録シート!$C$5:$T$106,11,0)&amp;" "&amp;DATEDIF(VLOOKUP(B24,登録シート!$C$5:$T$106,15,0),登録シート!$R$3,"y")&amp;"歳","")</f>
        <v/>
      </c>
    </row>
    <row r="25" spans="1:3" x14ac:dyDescent="0.45">
      <c r="A25" s="20" t="s">
        <v>27</v>
      </c>
      <c r="B25" s="127"/>
      <c r="C25" s="140" t="str">
        <f>IFERROR(VLOOKUP(B25,登録シート!$C$5:$T$106,11,0)&amp;" "&amp;DATEDIF(VLOOKUP(B25,登録シート!$C$5:$T$106,15,0),登録シート!$R$3,"y")&amp;"歳","")</f>
        <v/>
      </c>
    </row>
    <row r="26" spans="1:3" x14ac:dyDescent="0.45">
      <c r="A26" s="20" t="s">
        <v>27</v>
      </c>
      <c r="B26" s="127"/>
      <c r="C26" s="140" t="str">
        <f>IFERROR(VLOOKUP(B26,登録シート!$C$5:$T$106,11,0)&amp;" "&amp;DATEDIF(VLOOKUP(B26,登録シート!$C$5:$T$106,15,0),登録シート!$R$3,"y")&amp;"歳","")</f>
        <v/>
      </c>
    </row>
    <row r="27" spans="1:3" x14ac:dyDescent="0.45">
      <c r="A27" s="20" t="s">
        <v>27</v>
      </c>
      <c r="B27" s="127"/>
      <c r="C27" s="140" t="str">
        <f>IFERROR(VLOOKUP(B27,登録シート!$C$5:$T$106,11,0)&amp;" "&amp;DATEDIF(VLOOKUP(B27,登録シート!$C$5:$T$106,15,0),登録シート!$R$3,"y")&amp;"歳","")</f>
        <v/>
      </c>
    </row>
    <row r="28" spans="1:3" x14ac:dyDescent="0.45">
      <c r="A28" s="20" t="s">
        <v>27</v>
      </c>
      <c r="B28" s="127"/>
      <c r="C28" s="140" t="str">
        <f>IFERROR(VLOOKUP(B28,登録シート!$C$5:$T$106,11,0)&amp;" "&amp;DATEDIF(VLOOKUP(B28,登録シート!$C$5:$T$106,15,0),登録シート!$R$3,"y")&amp;"歳","")</f>
        <v/>
      </c>
    </row>
    <row r="29" spans="1:3" x14ac:dyDescent="0.45">
      <c r="A29" s="20" t="s">
        <v>27</v>
      </c>
      <c r="B29" s="127"/>
      <c r="C29" s="140" t="str">
        <f>IFERROR(VLOOKUP(B29,登録シート!$C$5:$T$106,11,0)&amp;" "&amp;DATEDIF(VLOOKUP(B29,登録シート!$C$5:$T$106,15,0),登録シート!$R$3,"y")&amp;"歳","")</f>
        <v/>
      </c>
    </row>
    <row r="30" spans="1:3" x14ac:dyDescent="0.45">
      <c r="A30" s="20" t="s">
        <v>27</v>
      </c>
      <c r="B30" s="127"/>
      <c r="C30" s="140" t="str">
        <f>IFERROR(VLOOKUP(B30,登録シート!$C$5:$T$106,11,0)&amp;" "&amp;DATEDIF(VLOOKUP(B30,登録シート!$C$5:$T$106,15,0),登録シート!$R$3,"y")&amp;"歳","")</f>
        <v/>
      </c>
    </row>
    <row r="31" spans="1:3" x14ac:dyDescent="0.45">
      <c r="A31" s="20" t="s">
        <v>27</v>
      </c>
      <c r="B31" s="127"/>
      <c r="C31" s="140" t="str">
        <f>IFERROR(VLOOKUP(B31,登録シート!$C$5:$T$106,11,0)&amp;" "&amp;DATEDIF(VLOOKUP(B31,登録シート!$C$5:$T$106,15,0),登録シート!$R$3,"y")&amp;"歳","")</f>
        <v/>
      </c>
    </row>
    <row r="32" spans="1:3" x14ac:dyDescent="0.45">
      <c r="A32" s="20" t="s">
        <v>27</v>
      </c>
      <c r="B32" s="127"/>
      <c r="C32" s="140" t="str">
        <f>IFERROR(VLOOKUP(B32,登録シート!$C$5:$T$106,11,0)&amp;" "&amp;DATEDIF(VLOOKUP(B32,登録シート!$C$5:$T$106,15,0),登録シート!$R$3,"y")&amp;"歳","")</f>
        <v/>
      </c>
    </row>
    <row r="33" spans="1:4" x14ac:dyDescent="0.45">
      <c r="A33" s="20" t="s">
        <v>27</v>
      </c>
      <c r="B33" s="127"/>
      <c r="C33" s="140" t="str">
        <f>IFERROR(VLOOKUP(B33,登録シート!$C$5:$T$106,11,0)&amp;" "&amp;DATEDIF(VLOOKUP(B33,登録シート!$C$5:$T$106,15,0),登録シート!$R$3,"y")&amp;"歳","")</f>
        <v/>
      </c>
    </row>
    <row r="34" spans="1:4" x14ac:dyDescent="0.45">
      <c r="A34" s="20" t="s">
        <v>27</v>
      </c>
      <c r="B34" s="127"/>
      <c r="C34" s="140" t="str">
        <f>IFERROR(VLOOKUP(B34,登録シート!$C$5:$T$106,11,0)&amp;" "&amp;DATEDIF(VLOOKUP(B34,登録シート!$C$5:$T$106,15,0),登録シート!$R$3,"y")&amp;"歳","")</f>
        <v/>
      </c>
    </row>
    <row r="35" spans="1:4" x14ac:dyDescent="0.45">
      <c r="A35" s="20" t="s">
        <v>27</v>
      </c>
      <c r="B35" s="127"/>
      <c r="C35" s="140" t="str">
        <f>IFERROR(VLOOKUP(B35,登録シート!$C$5:$T$106,11,0)&amp;" "&amp;DATEDIF(VLOOKUP(B35,登録シート!$C$5:$T$106,15,0),登録シート!$R$3,"y")&amp;"歳","")</f>
        <v/>
      </c>
    </row>
    <row r="36" spans="1:4" ht="18.600000000000001" thickBot="1" x14ac:dyDescent="0.5">
      <c r="A36" s="38" t="s">
        <v>27</v>
      </c>
      <c r="B36" s="124"/>
      <c r="C36" s="141" t="str">
        <f>IFERROR(VLOOKUP(B36,登録シート!$C$5:$T$106,11,0)&amp;" "&amp;DATEDIF(VLOOKUP(B36,登録シート!$C$5:$T$106,15,0),登録シート!$R$3,"y")&amp;"歳","")</f>
        <v/>
      </c>
    </row>
    <row r="37" spans="1:4" ht="7.5" customHeight="1" x14ac:dyDescent="0.45"/>
    <row r="38" spans="1:4" x14ac:dyDescent="0.45">
      <c r="A38" t="s">
        <v>29</v>
      </c>
      <c r="B38">
        <f>COUNTA(B9)</f>
        <v>0</v>
      </c>
      <c r="C38" t="s">
        <v>30</v>
      </c>
      <c r="D38" s="3"/>
    </row>
    <row r="39" spans="1:4" x14ac:dyDescent="0.45">
      <c r="A39" t="s">
        <v>32</v>
      </c>
      <c r="B39">
        <f>COUNTA(B22:B36)</f>
        <v>0</v>
      </c>
      <c r="C39" t="s">
        <v>31</v>
      </c>
      <c r="D39" s="3"/>
    </row>
  </sheetData>
  <sheetProtection algorithmName="SHA-512" hashValue="AM+HrIfsaDyXmXYTUUQFQfyWwJBfG8S9/Vzd/sZmE1WmWnnT9KjFSiuxeED8Kfu1fEzxr/zuwkWnbtVkI349gg==" saltValue="EnaIU2TtAoiaBhlWjKCBKA==" spinCount="100000" sheet="1" objects="1" scenarios="1"/>
  <mergeCells count="8">
    <mergeCell ref="A1:E1"/>
    <mergeCell ref="F1:G1"/>
    <mergeCell ref="A18:C18"/>
    <mergeCell ref="C3:G3"/>
    <mergeCell ref="A3:B3"/>
    <mergeCell ref="A4:E4"/>
    <mergeCell ref="A5:C5"/>
    <mergeCell ref="A17:C17"/>
  </mergeCells>
  <phoneticPr fontId="2"/>
  <hyperlinks>
    <hyperlink ref="F1:G1" location="メインメニュー!A1" display="メインメニュー" xr:uid="{84B4BE21-7D2A-6D43-B690-8B7F169DA9B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60FEE6-1077-7146-A62E-EF252EF9F64E}">
          <x14:formula1>
            <xm:f>OFFSET(登録シート!$C$7,,,COUNTA(登録シート!$C$7:$G$106))</xm:f>
          </x14:formula1>
          <xm:sqref>B6:B16 B19:B36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B833-3908-46B8-8D5B-89465CF5BB42}">
  <sheetPr codeName="Sheet6">
    <tabColor rgb="FF0070C0"/>
    <pageSetUpPr fitToPage="1"/>
  </sheetPr>
  <dimension ref="A1:S50"/>
  <sheetViews>
    <sheetView showGridLines="0" zoomScaleNormal="100" workbookViewId="0">
      <selection activeCell="Q14" sqref="Q14"/>
    </sheetView>
  </sheetViews>
  <sheetFormatPr defaultColWidth="8.796875" defaultRowHeight="18" x14ac:dyDescent="0.45"/>
  <cols>
    <col min="2" max="2" width="13.5" customWidth="1"/>
    <col min="3" max="3" width="8.296875" customWidth="1"/>
    <col min="4" max="4" width="1.69921875" customWidth="1"/>
    <col min="6" max="6" width="13.5" customWidth="1"/>
    <col min="7" max="7" width="8.296875" customWidth="1"/>
    <col min="8" max="8" width="1.69921875" customWidth="1"/>
    <col min="10" max="10" width="13.5" customWidth="1"/>
    <col min="11" max="11" width="8.19921875" customWidth="1"/>
    <col min="12" max="12" width="1.69921875" customWidth="1"/>
    <col min="14" max="14" width="13.5" customWidth="1"/>
    <col min="15" max="15" width="8.19921875" customWidth="1"/>
    <col min="16" max="16" width="1.5" customWidth="1"/>
    <col min="17" max="17" width="8.796875" customWidth="1"/>
    <col min="18" max="18" width="13.5" customWidth="1"/>
    <col min="19" max="19" width="8.19921875" customWidth="1"/>
  </cols>
  <sheetData>
    <row r="1" spans="1:15" ht="26.4" x14ac:dyDescent="0.45">
      <c r="A1" s="218" t="s">
        <v>170</v>
      </c>
      <c r="B1" s="218"/>
      <c r="C1" s="218"/>
      <c r="D1" s="218"/>
      <c r="E1" s="218"/>
      <c r="F1" s="218"/>
      <c r="G1" s="218"/>
      <c r="H1" s="113"/>
      <c r="I1" s="113"/>
      <c r="J1" s="112"/>
      <c r="K1" s="112"/>
      <c r="L1" s="112"/>
      <c r="M1" s="112"/>
      <c r="N1" s="242" t="s">
        <v>282</v>
      </c>
      <c r="O1" s="242"/>
    </row>
    <row r="2" spans="1:15" ht="10.199999999999999" customHeight="1" thickBot="1" x14ac:dyDescent="0.5"/>
    <row r="3" spans="1:15" ht="25.0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7"/>
    </row>
    <row r="4" spans="1:15" ht="8.5500000000000007" customHeight="1" x14ac:dyDescent="0.45">
      <c r="A4" s="197"/>
      <c r="B4" s="197"/>
      <c r="C4" s="197"/>
      <c r="D4" s="197"/>
      <c r="E4" s="197"/>
    </row>
    <row r="5" spans="1:15" ht="18.600000000000001" thickBot="1" x14ac:dyDescent="0.5">
      <c r="A5" s="241" t="s">
        <v>33</v>
      </c>
      <c r="B5" s="241"/>
      <c r="C5" s="241"/>
      <c r="E5" s="241" t="s">
        <v>34</v>
      </c>
      <c r="F5" s="241"/>
      <c r="G5" s="241"/>
      <c r="I5" s="241" t="s">
        <v>35</v>
      </c>
      <c r="J5" s="241"/>
      <c r="K5" s="241"/>
      <c r="M5" s="241" t="s">
        <v>36</v>
      </c>
      <c r="N5" s="241"/>
      <c r="O5" s="241"/>
    </row>
    <row r="6" spans="1:15" x14ac:dyDescent="0.45">
      <c r="A6" s="17" t="s">
        <v>25</v>
      </c>
      <c r="B6" s="123"/>
      <c r="C6" s="139" t="str">
        <f>IFERROR(VLOOKUP(B6,登録シート!$C$5:$T$106,11,0)&amp;" "&amp;DATEDIF(VLOOKUP(B6,登録シート!$C$5:$T$106,15,0),登録シート!$R$3,"y")&amp;"歳","")</f>
        <v/>
      </c>
      <c r="E6" s="17" t="s">
        <v>25</v>
      </c>
      <c r="F6" s="123"/>
      <c r="G6" s="139" t="str">
        <f>IFERROR(VLOOKUP(F6,登録シート!$C$5:$T$106,11,0)&amp;" "&amp;DATEDIF(VLOOKUP(F6,登録シート!$C$5:$T$106,15,0),登録シート!$R$3,"y")&amp;"歳","")</f>
        <v/>
      </c>
      <c r="I6" s="17" t="s">
        <v>25</v>
      </c>
      <c r="J6" s="123"/>
      <c r="K6" s="139" t="str">
        <f>IFERROR(VLOOKUP(J6,登録シート!$C$5:$T$106,11,0)&amp;" "&amp;DATEDIF(VLOOKUP(J6,登録シート!$C$5:$T$106,15,0),登録シート!$R$3,"y")&amp;"歳","")</f>
        <v/>
      </c>
      <c r="M6" s="17" t="s">
        <v>25</v>
      </c>
      <c r="N6" s="123"/>
      <c r="O6" s="139" t="str">
        <f>IFERROR(VLOOKUP(N6,登録シート!$C$5:$T$106,11,0)&amp;" "&amp;DATEDIF(VLOOKUP(N6,登録シート!$C$5:$T$106,15,0),登録シート!$R$3,"y")&amp;"歳","")</f>
        <v/>
      </c>
    </row>
    <row r="7" spans="1:15" x14ac:dyDescent="0.45">
      <c r="A7" s="20" t="s">
        <v>26</v>
      </c>
      <c r="B7" s="125"/>
      <c r="C7" s="140" t="str">
        <f>IFERROR(VLOOKUP(B7,登録シート!$C$5:$T$106,11,0)&amp;" "&amp;DATEDIF(VLOOKUP(B7,登録シート!$C$5:$T$106,15,0),登録シート!$R$3,"y")&amp;"歳","")</f>
        <v/>
      </c>
      <c r="E7" s="20" t="s">
        <v>26</v>
      </c>
      <c r="F7" s="125"/>
      <c r="G7" s="140" t="str">
        <f>IFERROR(VLOOKUP(F7,登録シート!$C$5:$T$106,11,0)&amp;" "&amp;DATEDIF(VLOOKUP(F7,登録シート!$C$5:$T$106,15,0),登録シート!$R$3,"y")&amp;"歳","")</f>
        <v/>
      </c>
      <c r="I7" s="20" t="s">
        <v>26</v>
      </c>
      <c r="J7" s="125"/>
      <c r="K7" s="140" t="str">
        <f>IFERROR(VLOOKUP(J7,登録シート!$C$5:$T$106,11,0)&amp;" "&amp;DATEDIF(VLOOKUP(J7,登録シート!$C$5:$T$106,15,0),登録シート!$R$3,"y")&amp;"歳","")</f>
        <v/>
      </c>
      <c r="M7" s="20" t="s">
        <v>26</v>
      </c>
      <c r="N7" s="125"/>
      <c r="O7" s="140" t="str">
        <f>IFERROR(VLOOKUP(N7,登録シート!$C$5:$T$106,11,0)&amp;" "&amp;DATEDIF(VLOOKUP(N7,登録シート!$C$5:$T$106,15,0),登録シート!$R$3,"y")&amp;"歳","")</f>
        <v/>
      </c>
    </row>
    <row r="8" spans="1:15" x14ac:dyDescent="0.45">
      <c r="A8" s="20" t="s">
        <v>26</v>
      </c>
      <c r="B8" s="125"/>
      <c r="C8" s="140" t="str">
        <f>IFERROR(VLOOKUP(B8,登録シート!$C$5:$T$106,11,0)&amp;" "&amp;DATEDIF(VLOOKUP(B8,登録シート!$C$5:$T$106,15,0),登録シート!$R$3,"y")&amp;"歳","")</f>
        <v/>
      </c>
      <c r="E8" s="20" t="s">
        <v>26</v>
      </c>
      <c r="F8" s="125"/>
      <c r="G8" s="140" t="str">
        <f>IFERROR(VLOOKUP(F8,登録シート!$C$5:$T$106,11,0)&amp;" "&amp;DATEDIF(VLOOKUP(F8,登録シート!$C$5:$T$106,15,0),登録シート!$R$3,"y")&amp;"歳","")</f>
        <v/>
      </c>
      <c r="I8" s="20" t="s">
        <v>26</v>
      </c>
      <c r="J8" s="125"/>
      <c r="K8" s="140" t="str">
        <f>IFERROR(VLOOKUP(J8,登録シート!$C$5:$T$106,11,0)&amp;" "&amp;DATEDIF(VLOOKUP(J8,登録シート!$C$5:$T$106,15,0),登録シート!$R$3,"y")&amp;"歳","")</f>
        <v/>
      </c>
      <c r="M8" s="20" t="s">
        <v>26</v>
      </c>
      <c r="N8" s="125"/>
      <c r="O8" s="140" t="str">
        <f>IFERROR(VLOOKUP(N8,登録シート!$C$5:$T$106,11,0)&amp;" "&amp;DATEDIF(VLOOKUP(N8,登録シート!$C$5:$T$106,15,0),登録シート!$R$3,"y")&amp;"歳","")</f>
        <v/>
      </c>
    </row>
    <row r="9" spans="1:15" x14ac:dyDescent="0.45">
      <c r="A9" s="20" t="s">
        <v>27</v>
      </c>
      <c r="B9" s="125"/>
      <c r="C9" s="140" t="str">
        <f>IFERROR(VLOOKUP(B9,登録シート!$C$5:$T$106,11,0)&amp;" "&amp;DATEDIF(VLOOKUP(B9,登録シート!$C$5:$T$106,15,0),登録シート!$R$3,"y")&amp;"歳","")</f>
        <v/>
      </c>
      <c r="E9" s="20" t="s">
        <v>27</v>
      </c>
      <c r="F9" s="125"/>
      <c r="G9" s="140" t="str">
        <f>IFERROR(VLOOKUP(F9,登録シート!$C$5:$T$106,11,0)&amp;" "&amp;DATEDIF(VLOOKUP(F9,登録シート!$C$5:$T$106,15,0),登録シート!$R$3,"y")&amp;"歳","")</f>
        <v/>
      </c>
      <c r="I9" s="20" t="s">
        <v>27</v>
      </c>
      <c r="J9" s="125"/>
      <c r="K9" s="140" t="str">
        <f>IFERROR(VLOOKUP(J9,登録シート!$C$5:$T$106,11,0)&amp;" "&amp;DATEDIF(VLOOKUP(J9,登録シート!$C$5:$T$106,15,0),登録シート!$R$3,"y")&amp;"歳","")</f>
        <v/>
      </c>
      <c r="M9" s="20" t="s">
        <v>27</v>
      </c>
      <c r="N9" s="125"/>
      <c r="O9" s="140" t="str">
        <f>IFERROR(VLOOKUP(N9,登録シート!$C$5:$T$106,11,0)&amp;" "&amp;DATEDIF(VLOOKUP(N9,登録シート!$C$5:$T$106,15,0),登録シート!$R$3,"y")&amp;"歳","")</f>
        <v/>
      </c>
    </row>
    <row r="10" spans="1:15" x14ac:dyDescent="0.45">
      <c r="A10" s="20" t="s">
        <v>27</v>
      </c>
      <c r="B10" s="125"/>
      <c r="C10" s="140" t="str">
        <f>IFERROR(VLOOKUP(B10,登録シート!$C$5:$T$106,11,0)&amp;" "&amp;DATEDIF(VLOOKUP(B10,登録シート!$C$5:$T$106,15,0),登録シート!$R$3,"y")&amp;"歳","")</f>
        <v/>
      </c>
      <c r="E10" s="20" t="s">
        <v>27</v>
      </c>
      <c r="F10" s="125"/>
      <c r="G10" s="140" t="str">
        <f>IFERROR(VLOOKUP(F10,登録シート!$C$5:$T$106,11,0)&amp;" "&amp;DATEDIF(VLOOKUP(F10,登録シート!$C$5:$T$106,15,0),登録シート!$R$3,"y")&amp;"歳","")</f>
        <v/>
      </c>
      <c r="I10" s="20" t="s">
        <v>27</v>
      </c>
      <c r="J10" s="125"/>
      <c r="K10" s="140" t="str">
        <f>IFERROR(VLOOKUP(J10,登録シート!$C$5:$T$106,11,0)&amp;" "&amp;DATEDIF(VLOOKUP(J10,登録シート!$C$5:$T$106,15,0),登録シート!$R$3,"y")&amp;"歳","")</f>
        <v/>
      </c>
      <c r="M10" s="20" t="s">
        <v>27</v>
      </c>
      <c r="N10" s="125"/>
      <c r="O10" s="140" t="str">
        <f>IFERROR(VLOOKUP(N10,登録シート!$C$5:$T$106,11,0)&amp;" "&amp;DATEDIF(VLOOKUP(N10,登録シート!$C$5:$T$106,15,0),登録シート!$R$3,"y")&amp;"歳","")</f>
        <v/>
      </c>
    </row>
    <row r="11" spans="1:15" x14ac:dyDescent="0.45">
      <c r="A11" s="20" t="s">
        <v>27</v>
      </c>
      <c r="B11" s="125"/>
      <c r="C11" s="140" t="str">
        <f>IFERROR(VLOOKUP(B11,登録シート!$C$5:$T$106,11,0)&amp;" "&amp;DATEDIF(VLOOKUP(B11,登録シート!$C$5:$T$106,15,0),登録シート!$R$3,"y")&amp;"歳","")</f>
        <v/>
      </c>
      <c r="E11" s="20" t="s">
        <v>27</v>
      </c>
      <c r="F11" s="125"/>
      <c r="G11" s="140" t="str">
        <f>IFERROR(VLOOKUP(F11,登録シート!$C$5:$T$106,11,0)&amp;" "&amp;DATEDIF(VLOOKUP(F11,登録シート!$C$5:$T$106,15,0),登録シート!$R$3,"y")&amp;"歳","")</f>
        <v/>
      </c>
      <c r="I11" s="20" t="s">
        <v>27</v>
      </c>
      <c r="J11" s="125"/>
      <c r="K11" s="140" t="str">
        <f>IFERROR(VLOOKUP(J11,登録シート!$C$5:$T$106,11,0)&amp;" "&amp;DATEDIF(VLOOKUP(J11,登録シート!$C$5:$T$106,15,0),登録シート!$R$3,"y")&amp;"歳","")</f>
        <v/>
      </c>
      <c r="M11" s="20" t="s">
        <v>27</v>
      </c>
      <c r="N11" s="125"/>
      <c r="O11" s="140" t="str">
        <f>IFERROR(VLOOKUP(N11,登録シート!$C$5:$T$106,11,0)&amp;" "&amp;DATEDIF(VLOOKUP(N11,登録シート!$C$5:$T$106,15,0),登録シート!$R$3,"y")&amp;"歳","")</f>
        <v/>
      </c>
    </row>
    <row r="12" spans="1:15" x14ac:dyDescent="0.45">
      <c r="A12" s="20" t="s">
        <v>27</v>
      </c>
      <c r="B12" s="125"/>
      <c r="C12" s="140" t="str">
        <f>IFERROR(VLOOKUP(B12,登録シート!$C$5:$T$106,11,0)&amp;" "&amp;DATEDIF(VLOOKUP(B12,登録シート!$C$5:$T$106,15,0),登録シート!$R$3,"y")&amp;"歳","")</f>
        <v/>
      </c>
      <c r="E12" s="20" t="s">
        <v>27</v>
      </c>
      <c r="F12" s="125"/>
      <c r="G12" s="140" t="str">
        <f>IFERROR(VLOOKUP(F12,登録シート!$C$5:$T$106,11,0)&amp;" "&amp;DATEDIF(VLOOKUP(F12,登録シート!$C$5:$T$106,15,0),登録シート!$R$3,"y")&amp;"歳","")</f>
        <v/>
      </c>
      <c r="I12" s="20" t="s">
        <v>27</v>
      </c>
      <c r="J12" s="125"/>
      <c r="K12" s="140" t="str">
        <f>IFERROR(VLOOKUP(J12,登録シート!$C$5:$T$106,11,0)&amp;" "&amp;DATEDIF(VLOOKUP(J12,登録シート!$C$5:$T$106,15,0),登録シート!$R$3,"y")&amp;"歳","")</f>
        <v/>
      </c>
      <c r="M12" s="20" t="s">
        <v>27</v>
      </c>
      <c r="N12" s="125"/>
      <c r="O12" s="140" t="str">
        <f>IFERROR(VLOOKUP(N12,登録シート!$C$5:$T$106,11,0)&amp;" "&amp;DATEDIF(VLOOKUP(N12,登録シート!$C$5:$T$106,15,0),登録シート!$R$3,"y")&amp;"歳","")</f>
        <v/>
      </c>
    </row>
    <row r="13" spans="1:15" x14ac:dyDescent="0.45">
      <c r="A13" s="20" t="s">
        <v>27</v>
      </c>
      <c r="B13" s="125"/>
      <c r="C13" s="140" t="str">
        <f>IFERROR(VLOOKUP(B13,登録シート!$C$5:$T$106,11,0)&amp;" "&amp;DATEDIF(VLOOKUP(B13,登録シート!$C$5:$T$106,15,0),登録シート!$R$3,"y")&amp;"歳","")</f>
        <v/>
      </c>
      <c r="E13" s="20" t="s">
        <v>27</v>
      </c>
      <c r="F13" s="125"/>
      <c r="G13" s="140" t="str">
        <f>IFERROR(VLOOKUP(F13,登録シート!$C$5:$T$106,11,0)&amp;" "&amp;DATEDIF(VLOOKUP(F13,登録シート!$C$5:$T$106,15,0),登録シート!$R$3,"y")&amp;"歳","")</f>
        <v/>
      </c>
      <c r="I13" s="20" t="s">
        <v>27</v>
      </c>
      <c r="J13" s="125"/>
      <c r="K13" s="140" t="str">
        <f>IFERROR(VLOOKUP(J13,登録シート!$C$5:$T$106,11,0)&amp;" "&amp;DATEDIF(VLOOKUP(J13,登録シート!$C$5:$T$106,15,0),登録シート!$R$3,"y")&amp;"歳","")</f>
        <v/>
      </c>
      <c r="M13" s="20" t="s">
        <v>27</v>
      </c>
      <c r="N13" s="125"/>
      <c r="O13" s="140" t="str">
        <f>IFERROR(VLOOKUP(N13,登録シート!$C$5:$T$106,11,0)&amp;" "&amp;DATEDIF(VLOOKUP(N13,登録シート!$C$5:$T$106,15,0),登録シート!$R$3,"y")&amp;"歳","")</f>
        <v/>
      </c>
    </row>
    <row r="14" spans="1:15" x14ac:dyDescent="0.45">
      <c r="A14" s="20" t="s">
        <v>27</v>
      </c>
      <c r="B14" s="125"/>
      <c r="C14" s="140" t="str">
        <f>IFERROR(VLOOKUP(B14,登録シート!$C$5:$T$106,11,0)&amp;" "&amp;DATEDIF(VLOOKUP(B14,登録シート!$C$5:$T$106,15,0),登録シート!$R$3,"y")&amp;"歳","")</f>
        <v/>
      </c>
      <c r="E14" s="20" t="s">
        <v>27</v>
      </c>
      <c r="F14" s="125"/>
      <c r="G14" s="140" t="str">
        <f>IFERROR(VLOOKUP(F14,登録シート!$C$5:$T$106,11,0)&amp;" "&amp;DATEDIF(VLOOKUP(F14,登録シート!$C$5:$T$106,15,0),登録シート!$R$3,"y")&amp;"歳","")</f>
        <v/>
      </c>
      <c r="I14" s="20" t="s">
        <v>27</v>
      </c>
      <c r="J14" s="125"/>
      <c r="K14" s="140" t="str">
        <f>IFERROR(VLOOKUP(J14,登録シート!$C$5:$T$106,11,0)&amp;" "&amp;DATEDIF(VLOOKUP(J14,登録シート!$C$5:$T$106,15,0),登録シート!$R$3,"y")&amp;"歳","")</f>
        <v/>
      </c>
      <c r="M14" s="20" t="s">
        <v>27</v>
      </c>
      <c r="N14" s="125"/>
      <c r="O14" s="140" t="str">
        <f>IFERROR(VLOOKUP(N14,登録シート!$C$5:$T$106,11,0)&amp;" "&amp;DATEDIF(VLOOKUP(N14,登録シート!$C$5:$T$106,15,0),登録シート!$R$3,"y")&amp;"歳","")</f>
        <v/>
      </c>
    </row>
    <row r="15" spans="1:15" x14ac:dyDescent="0.45">
      <c r="A15" s="20" t="s">
        <v>27</v>
      </c>
      <c r="B15" s="125"/>
      <c r="C15" s="140" t="str">
        <f>IFERROR(VLOOKUP(B15,登録シート!$C$5:$T$106,11,0)&amp;" "&amp;DATEDIF(VLOOKUP(B15,登録シート!$C$5:$T$106,15,0),登録シート!$R$3,"y")&amp;"歳","")</f>
        <v/>
      </c>
      <c r="E15" s="20" t="s">
        <v>27</v>
      </c>
      <c r="F15" s="125"/>
      <c r="G15" s="140" t="str">
        <f>IFERROR(VLOOKUP(F15,登録シート!$C$5:$T$106,11,0)&amp;" "&amp;DATEDIF(VLOOKUP(F15,登録シート!$C$5:$T$106,15,0),登録シート!$R$3,"y")&amp;"歳","")</f>
        <v/>
      </c>
      <c r="I15" s="20" t="s">
        <v>27</v>
      </c>
      <c r="J15" s="125"/>
      <c r="K15" s="140" t="str">
        <f>IFERROR(VLOOKUP(J15,登録シート!$C$5:$T$106,11,0)&amp;" "&amp;DATEDIF(VLOOKUP(J15,登録シート!$C$5:$T$106,15,0),登録シート!$R$3,"y")&amp;"歳","")</f>
        <v/>
      </c>
      <c r="M15" s="20" t="s">
        <v>27</v>
      </c>
      <c r="N15" s="125"/>
      <c r="O15" s="140" t="str">
        <f>IFERROR(VLOOKUP(N15,登録シート!$C$5:$T$106,11,0)&amp;" "&amp;DATEDIF(VLOOKUP(N15,登録シート!$C$5:$T$106,15,0),登録シート!$R$3,"y")&amp;"歳","")</f>
        <v/>
      </c>
    </row>
    <row r="16" spans="1:15" ht="18.600000000000001" thickBot="1" x14ac:dyDescent="0.5">
      <c r="A16" s="38" t="s">
        <v>27</v>
      </c>
      <c r="B16" s="130"/>
      <c r="C16" s="141" t="str">
        <f>IFERROR(VLOOKUP(B16,登録シート!$C$5:$T$106,11,0)&amp;" "&amp;DATEDIF(VLOOKUP(B16,登録シート!$C$5:$T$106,15,0),登録シート!$R$3,"y")&amp;"歳","")</f>
        <v/>
      </c>
      <c r="E16" s="38" t="s">
        <v>27</v>
      </c>
      <c r="F16" s="130"/>
      <c r="G16" s="141" t="str">
        <f>IFERROR(VLOOKUP(F16,登録シート!$C$5:$T$106,11,0)&amp;" "&amp;DATEDIF(VLOOKUP(F16,登録シート!$C$5:$T$106,15,0),登録シート!$R$3,"y")&amp;"歳","")</f>
        <v/>
      </c>
      <c r="I16" s="38" t="s">
        <v>27</v>
      </c>
      <c r="J16" s="130"/>
      <c r="K16" s="141" t="str">
        <f>IFERROR(VLOOKUP(J16,登録シート!$C$5:$T$106,11,0)&amp;" "&amp;DATEDIF(VLOOKUP(J16,登録シート!$C$5:$T$106,15,0),登録シート!$R$3,"y")&amp;"歳","")</f>
        <v/>
      </c>
      <c r="M16" s="38" t="s">
        <v>27</v>
      </c>
      <c r="N16" s="130"/>
      <c r="O16" s="141" t="str">
        <f>IFERROR(VLOOKUP(N16,登録シート!$C$5:$T$106,11,0)&amp;" "&amp;DATEDIF(VLOOKUP(N16,登録シート!$C$5:$T$106,15,0),登録シート!$R$3,"y")&amp;"歳","")</f>
        <v/>
      </c>
    </row>
    <row r="17" spans="1:19" ht="7.95" customHeight="1" x14ac:dyDescent="0.45">
      <c r="A17" s="197"/>
      <c r="B17" s="197"/>
      <c r="C17" s="197"/>
    </row>
    <row r="18" spans="1:19" ht="18.600000000000001" thickBot="1" x14ac:dyDescent="0.5">
      <c r="A18" s="241" t="s">
        <v>28</v>
      </c>
      <c r="B18" s="241"/>
      <c r="C18" s="241"/>
      <c r="E18" s="241" t="s">
        <v>295</v>
      </c>
      <c r="F18" s="241"/>
      <c r="G18" s="241"/>
      <c r="H18" s="241" t="s">
        <v>37</v>
      </c>
      <c r="I18" s="241"/>
      <c r="J18" s="241"/>
      <c r="L18" s="241" t="s">
        <v>38</v>
      </c>
      <c r="M18" s="241"/>
      <c r="N18" s="241"/>
      <c r="P18" s="241" t="s">
        <v>39</v>
      </c>
      <c r="Q18" s="241"/>
      <c r="R18" s="241"/>
    </row>
    <row r="19" spans="1:19" x14ac:dyDescent="0.45">
      <c r="A19" s="17" t="s">
        <v>25</v>
      </c>
      <c r="B19" s="123"/>
      <c r="C19" s="139" t="str">
        <f>IFERROR(VLOOKUP(B19,登録シート!$C$5:$T$106,11,0)&amp;" "&amp;DATEDIF(VLOOKUP(B19,登録シート!$C$5:$T$106,15,0),登録シート!$R$3,"y")&amp;"歳","")</f>
        <v/>
      </c>
      <c r="E19" s="17" t="s">
        <v>25</v>
      </c>
      <c r="F19" s="123"/>
      <c r="G19" s="139" t="str">
        <f>IFERROR(VLOOKUP(F19,登録シート!$C$5:$T$106,11,0)&amp;" "&amp;DATEDIF(VLOOKUP(F19,登録シート!$C$5:$T$106,15,0),登録シート!$R$3,"y")&amp;"歳","")</f>
        <v/>
      </c>
      <c r="H19" s="152"/>
      <c r="I19" s="17" t="s">
        <v>25</v>
      </c>
      <c r="J19" s="123"/>
      <c r="K19" s="139" t="str">
        <f>IFERROR(VLOOKUP(J19,登録シート!$C$5:$T$106,11,0)&amp;" "&amp;DATEDIF(VLOOKUP(J19,登録シート!$C$5:$T$106,15,0),登録シート!$R$3,"y")&amp;"歳","")</f>
        <v/>
      </c>
      <c r="M19" s="17" t="s">
        <v>25</v>
      </c>
      <c r="N19" s="123"/>
      <c r="O19" s="139" t="str">
        <f>IFERROR(VLOOKUP(N19,登録シート!$C$5:$T$106,11,0)&amp;" "&amp;DATEDIF(VLOOKUP(N19,登録シート!$C$5:$T$106,15,0),登録シート!$R$3,"y")&amp;"歳","")</f>
        <v/>
      </c>
      <c r="Q19" s="17" t="s">
        <v>25</v>
      </c>
      <c r="R19" s="123"/>
      <c r="S19" s="139" t="str">
        <f>IFERROR(VLOOKUP(R19,登録シート!$C$5:$T$106,11,0)&amp;" "&amp;DATEDIF(VLOOKUP(R19,登録シート!$C$5:$T$106,15,0),登録シート!$R$3,"y")&amp;"歳","")</f>
        <v/>
      </c>
    </row>
    <row r="20" spans="1:19" x14ac:dyDescent="0.45">
      <c r="A20" s="20" t="s">
        <v>26</v>
      </c>
      <c r="B20" s="125"/>
      <c r="C20" s="140" t="str">
        <f>IFERROR(VLOOKUP(B20,登録シート!$C$5:$T$106,11,0)&amp;" "&amp;DATEDIF(VLOOKUP(B20,登録シート!$C$5:$T$106,15,0),登録シート!$R$3,"y")&amp;"歳","")</f>
        <v/>
      </c>
      <c r="E20" s="20" t="s">
        <v>26</v>
      </c>
      <c r="F20" s="125"/>
      <c r="G20" s="140" t="str">
        <f>IFERROR(VLOOKUP(F20,登録シート!$C$5:$T$106,11,0)&amp;" "&amp;DATEDIF(VLOOKUP(F20,登録シート!$C$5:$T$106,15,0),登録シート!$R$3,"y")&amp;"歳","")</f>
        <v/>
      </c>
      <c r="H20" s="152"/>
      <c r="I20" s="20" t="s">
        <v>26</v>
      </c>
      <c r="J20" s="125"/>
      <c r="K20" s="140" t="str">
        <f>IFERROR(VLOOKUP(J20,登録シート!$C$5:$T$106,11,0)&amp;" "&amp;DATEDIF(VLOOKUP(J20,登録シート!$C$5:$T$106,15,0),登録シート!$R$3,"y")&amp;"歳","")</f>
        <v/>
      </c>
      <c r="M20" s="20" t="s">
        <v>26</v>
      </c>
      <c r="N20" s="125"/>
      <c r="O20" s="140" t="str">
        <f>IFERROR(VLOOKUP(N20,登録シート!$C$5:$T$106,11,0)&amp;" "&amp;DATEDIF(VLOOKUP(N20,登録シート!$C$5:$T$106,15,0),登録シート!$R$3,"y")&amp;"歳","")</f>
        <v/>
      </c>
      <c r="Q20" s="20" t="s">
        <v>26</v>
      </c>
      <c r="R20" s="125"/>
      <c r="S20" s="140" t="str">
        <f>IFERROR(VLOOKUP(R20,登録シート!$C$5:$T$106,11,0)&amp;" "&amp;DATEDIF(VLOOKUP(R20,登録シート!$C$5:$T$106,15,0),登録シート!$R$3,"y")&amp;"歳","")</f>
        <v/>
      </c>
    </row>
    <row r="21" spans="1:19" x14ac:dyDescent="0.45">
      <c r="A21" s="20" t="s">
        <v>26</v>
      </c>
      <c r="B21" s="125"/>
      <c r="C21" s="140" t="str">
        <f>IFERROR(VLOOKUP(B21,登録シート!$C$5:$T$106,11,0)&amp;" "&amp;DATEDIF(VLOOKUP(B21,登録シート!$C$5:$T$106,15,0),登録シート!$R$3,"y")&amp;"歳","")</f>
        <v/>
      </c>
      <c r="E21" s="20" t="s">
        <v>26</v>
      </c>
      <c r="F21" s="125"/>
      <c r="G21" s="140" t="str">
        <f>IFERROR(VLOOKUP(F21,登録シート!$C$5:$T$106,11,0)&amp;" "&amp;DATEDIF(VLOOKUP(F21,登録シート!$C$5:$T$106,15,0),登録シート!$R$3,"y")&amp;"歳","")</f>
        <v/>
      </c>
      <c r="H21" s="152"/>
      <c r="I21" s="20" t="s">
        <v>26</v>
      </c>
      <c r="J21" s="125"/>
      <c r="K21" s="140" t="str">
        <f>IFERROR(VLOOKUP(J21,登録シート!$C$5:$T$106,11,0)&amp;" "&amp;DATEDIF(VLOOKUP(J21,登録シート!$C$5:$T$106,15,0),登録シート!$R$3,"y")&amp;"歳","")</f>
        <v/>
      </c>
      <c r="M21" s="20" t="s">
        <v>26</v>
      </c>
      <c r="N21" s="125"/>
      <c r="O21" s="140" t="str">
        <f>IFERROR(VLOOKUP(N21,登録シート!$C$5:$T$106,11,0)&amp;" "&amp;DATEDIF(VLOOKUP(N21,登録シート!$C$5:$T$106,15,0),登録シート!$R$3,"y")&amp;"歳","")</f>
        <v/>
      </c>
      <c r="Q21" s="20" t="s">
        <v>26</v>
      </c>
      <c r="R21" s="125"/>
      <c r="S21" s="140" t="str">
        <f>IFERROR(VLOOKUP(R21,登録シート!$C$5:$T$106,11,0)&amp;" "&amp;DATEDIF(VLOOKUP(R21,登録シート!$C$5:$T$106,15,0),登録シート!$R$3,"y")&amp;"歳","")</f>
        <v/>
      </c>
    </row>
    <row r="22" spans="1:19" x14ac:dyDescent="0.45">
      <c r="A22" s="20" t="s">
        <v>27</v>
      </c>
      <c r="B22" s="125"/>
      <c r="C22" s="140" t="str">
        <f>IFERROR(VLOOKUP(B22,登録シート!$C$5:$T$106,11,0)&amp;" "&amp;DATEDIF(VLOOKUP(B22,登録シート!$C$5:$T$106,15,0),登録シート!$R$3,"y")&amp;"歳","")</f>
        <v/>
      </c>
      <c r="E22" s="20" t="s">
        <v>27</v>
      </c>
      <c r="F22" s="125"/>
      <c r="G22" s="140" t="str">
        <f>IFERROR(VLOOKUP(F22,登録シート!$C$5:$T$106,11,0)&amp;" "&amp;DATEDIF(VLOOKUP(F22,登録シート!$C$5:$T$106,15,0),登録シート!$R$3,"y")&amp;"歳","")</f>
        <v/>
      </c>
      <c r="H22" s="152"/>
      <c r="I22" s="20" t="s">
        <v>27</v>
      </c>
      <c r="J22" s="125"/>
      <c r="K22" s="140" t="str">
        <f>IFERROR(VLOOKUP(J22,登録シート!$C$5:$T$106,11,0)&amp;" "&amp;DATEDIF(VLOOKUP(J22,登録シート!$C$5:$T$106,15,0),登録シート!$R$3,"y")&amp;"歳","")</f>
        <v/>
      </c>
      <c r="M22" s="20" t="s">
        <v>27</v>
      </c>
      <c r="N22" s="125"/>
      <c r="O22" s="140" t="str">
        <f>IFERROR(VLOOKUP(N22,登録シート!$C$5:$T$106,11,0)&amp;" "&amp;DATEDIF(VLOOKUP(N22,登録シート!$C$5:$T$106,15,0),登録シート!$R$3,"y")&amp;"歳","")</f>
        <v/>
      </c>
      <c r="Q22" s="20" t="s">
        <v>27</v>
      </c>
      <c r="R22" s="125"/>
      <c r="S22" s="140" t="str">
        <f>IFERROR(VLOOKUP(R22,登録シート!$C$5:$T$106,11,0)&amp;" "&amp;DATEDIF(VLOOKUP(R22,登録シート!$C$5:$T$106,15,0),登録シート!$R$3,"y")&amp;"歳","")</f>
        <v/>
      </c>
    </row>
    <row r="23" spans="1:19" x14ac:dyDescent="0.45">
      <c r="A23" s="20" t="s">
        <v>27</v>
      </c>
      <c r="B23" s="125"/>
      <c r="C23" s="140" t="str">
        <f>IFERROR(VLOOKUP(B23,登録シート!$C$5:$T$106,11,0)&amp;" "&amp;DATEDIF(VLOOKUP(B23,登録シート!$C$5:$T$106,15,0),登録シート!$R$3,"y")&amp;"歳","")</f>
        <v/>
      </c>
      <c r="E23" s="20" t="s">
        <v>27</v>
      </c>
      <c r="F23" s="125"/>
      <c r="G23" s="140" t="str">
        <f>IFERROR(VLOOKUP(F23,登録シート!$C$5:$T$106,11,0)&amp;" "&amp;DATEDIF(VLOOKUP(F23,登録シート!$C$5:$T$106,15,0),登録シート!$R$3,"y")&amp;"歳","")</f>
        <v/>
      </c>
      <c r="H23" s="152"/>
      <c r="I23" s="20" t="s">
        <v>27</v>
      </c>
      <c r="J23" s="125"/>
      <c r="K23" s="140" t="str">
        <f>IFERROR(VLOOKUP(J23,登録シート!$C$5:$T$106,11,0)&amp;" "&amp;DATEDIF(VLOOKUP(J23,登録シート!$C$5:$T$106,15,0),登録シート!$R$3,"y")&amp;"歳","")</f>
        <v/>
      </c>
      <c r="M23" s="20" t="s">
        <v>27</v>
      </c>
      <c r="N23" s="125"/>
      <c r="O23" s="140" t="str">
        <f>IFERROR(VLOOKUP(N23,登録シート!$C$5:$T$106,11,0)&amp;" "&amp;DATEDIF(VLOOKUP(N23,登録シート!$C$5:$T$106,15,0),登録シート!$R$3,"y")&amp;"歳","")</f>
        <v/>
      </c>
      <c r="Q23" s="20" t="s">
        <v>27</v>
      </c>
      <c r="R23" s="125"/>
      <c r="S23" s="140" t="str">
        <f>IFERROR(VLOOKUP(R23,登録シート!$C$5:$T$106,11,0)&amp;" "&amp;DATEDIF(VLOOKUP(R23,登録シート!$C$5:$T$106,15,0),登録シート!$R$3,"y")&amp;"歳","")</f>
        <v/>
      </c>
    </row>
    <row r="24" spans="1:19" x14ac:dyDescent="0.45">
      <c r="A24" s="20" t="s">
        <v>27</v>
      </c>
      <c r="B24" s="125"/>
      <c r="C24" s="140" t="str">
        <f>IFERROR(VLOOKUP(B24,登録シート!$C$5:$T$106,11,0)&amp;" "&amp;DATEDIF(VLOOKUP(B24,登録シート!$C$5:$T$106,15,0),登録シート!$R$3,"y")&amp;"歳","")</f>
        <v/>
      </c>
      <c r="E24" s="20" t="s">
        <v>27</v>
      </c>
      <c r="F24" s="125"/>
      <c r="G24" s="140" t="str">
        <f>IFERROR(VLOOKUP(F24,登録シート!$C$5:$T$106,11,0)&amp;" "&amp;DATEDIF(VLOOKUP(F24,登録シート!$C$5:$T$106,15,0),登録シート!$R$3,"y")&amp;"歳","")</f>
        <v/>
      </c>
      <c r="H24" s="152"/>
      <c r="I24" s="20" t="s">
        <v>27</v>
      </c>
      <c r="J24" s="125"/>
      <c r="K24" s="140" t="str">
        <f>IFERROR(VLOOKUP(J24,登録シート!$C$5:$T$106,11,0)&amp;" "&amp;DATEDIF(VLOOKUP(J24,登録シート!$C$5:$T$106,15,0),登録シート!$R$3,"y")&amp;"歳","")</f>
        <v/>
      </c>
      <c r="M24" s="20" t="s">
        <v>27</v>
      </c>
      <c r="N24" s="125"/>
      <c r="O24" s="140" t="str">
        <f>IFERROR(VLOOKUP(N24,登録シート!$C$5:$T$106,11,0)&amp;" "&amp;DATEDIF(VLOOKUP(N24,登録シート!$C$5:$T$106,15,0),登録シート!$R$3,"y")&amp;"歳","")</f>
        <v/>
      </c>
      <c r="Q24" s="20" t="s">
        <v>27</v>
      </c>
      <c r="R24" s="125"/>
      <c r="S24" s="140" t="str">
        <f>IFERROR(VLOOKUP(R24,登録シート!$C$5:$T$106,11,0)&amp;" "&amp;DATEDIF(VLOOKUP(R24,登録シート!$C$5:$T$106,15,0),登録シート!$R$3,"y")&amp;"歳","")</f>
        <v/>
      </c>
    </row>
    <row r="25" spans="1:19" x14ac:dyDescent="0.45">
      <c r="A25" s="20" t="s">
        <v>27</v>
      </c>
      <c r="B25" s="125"/>
      <c r="C25" s="140" t="str">
        <f>IFERROR(VLOOKUP(B25,登録シート!$C$5:$T$106,11,0)&amp;" "&amp;DATEDIF(VLOOKUP(B25,登録シート!$C$5:$T$106,15,0),登録シート!$R$3,"y")&amp;"歳","")</f>
        <v/>
      </c>
      <c r="E25" s="20" t="s">
        <v>27</v>
      </c>
      <c r="F25" s="125"/>
      <c r="G25" s="140" t="str">
        <f>IFERROR(VLOOKUP(F25,登録シート!$C$5:$T$106,11,0)&amp;" "&amp;DATEDIF(VLOOKUP(F25,登録シート!$C$5:$T$106,15,0),登録シート!$R$3,"y")&amp;"歳","")</f>
        <v/>
      </c>
      <c r="H25" s="152"/>
      <c r="I25" s="20" t="s">
        <v>27</v>
      </c>
      <c r="J25" s="125"/>
      <c r="K25" s="140" t="str">
        <f>IFERROR(VLOOKUP(J25,登録シート!$C$5:$T$106,11,0)&amp;" "&amp;DATEDIF(VLOOKUP(J25,登録シート!$C$5:$T$106,15,0),登録シート!$R$3,"y")&amp;"歳","")</f>
        <v/>
      </c>
      <c r="M25" s="20" t="s">
        <v>27</v>
      </c>
      <c r="N25" s="125"/>
      <c r="O25" s="140" t="str">
        <f>IFERROR(VLOOKUP(N25,登録シート!$C$5:$T$106,11,0)&amp;" "&amp;DATEDIF(VLOOKUP(N25,登録シート!$C$5:$T$106,15,0),登録シート!$R$3,"y")&amp;"歳","")</f>
        <v/>
      </c>
      <c r="Q25" s="20" t="s">
        <v>27</v>
      </c>
      <c r="R25" s="125"/>
      <c r="S25" s="140" t="str">
        <f>IFERROR(VLOOKUP(R25,登録シート!$C$5:$T$106,11,0)&amp;" "&amp;DATEDIF(VLOOKUP(R25,登録シート!$C$5:$T$106,15,0),登録シート!$R$3,"y")&amp;"歳","")</f>
        <v/>
      </c>
    </row>
    <row r="26" spans="1:19" x14ac:dyDescent="0.45">
      <c r="A26" s="20" t="s">
        <v>27</v>
      </c>
      <c r="B26" s="125"/>
      <c r="C26" s="140" t="str">
        <f>IFERROR(VLOOKUP(B26,登録シート!$C$5:$T$106,11,0)&amp;" "&amp;DATEDIF(VLOOKUP(B26,登録シート!$C$5:$T$106,15,0),登録シート!$R$3,"y")&amp;"歳","")</f>
        <v/>
      </c>
      <c r="E26" s="20" t="s">
        <v>27</v>
      </c>
      <c r="F26" s="125"/>
      <c r="G26" s="140" t="str">
        <f>IFERROR(VLOOKUP(F26,登録シート!$C$5:$T$106,11,0)&amp;" "&amp;DATEDIF(VLOOKUP(F26,登録シート!$C$5:$T$106,15,0),登録シート!$R$3,"y")&amp;"歳","")</f>
        <v/>
      </c>
      <c r="H26" s="152"/>
      <c r="I26" s="20" t="s">
        <v>27</v>
      </c>
      <c r="J26" s="125"/>
      <c r="K26" s="140" t="str">
        <f>IFERROR(VLOOKUP(J26,登録シート!$C$5:$T$106,11,0)&amp;" "&amp;DATEDIF(VLOOKUP(J26,登録シート!$C$5:$T$106,15,0),登録シート!$R$3,"y")&amp;"歳","")</f>
        <v/>
      </c>
      <c r="M26" s="20" t="s">
        <v>27</v>
      </c>
      <c r="N26" s="125"/>
      <c r="O26" s="140" t="str">
        <f>IFERROR(VLOOKUP(N26,登録シート!$C$5:$T$106,11,0)&amp;" "&amp;DATEDIF(VLOOKUP(N26,登録シート!$C$5:$T$106,15,0),登録シート!$R$3,"y")&amp;"歳","")</f>
        <v/>
      </c>
      <c r="Q26" s="20" t="s">
        <v>27</v>
      </c>
      <c r="R26" s="125"/>
      <c r="S26" s="140" t="str">
        <f>IFERROR(VLOOKUP(R26,登録シート!$C$5:$T$106,11,0)&amp;" "&amp;DATEDIF(VLOOKUP(R26,登録シート!$C$5:$T$106,15,0),登録シート!$R$3,"y")&amp;"歳","")</f>
        <v/>
      </c>
    </row>
    <row r="27" spans="1:19" x14ac:dyDescent="0.45">
      <c r="A27" s="20" t="s">
        <v>27</v>
      </c>
      <c r="B27" s="125"/>
      <c r="C27" s="140" t="str">
        <f>IFERROR(VLOOKUP(B27,登録シート!$C$5:$T$106,11,0)&amp;" "&amp;DATEDIF(VLOOKUP(B27,登録シート!$C$5:$T$106,15,0),登録シート!$R$3,"y")&amp;"歳","")</f>
        <v/>
      </c>
      <c r="E27" s="20" t="s">
        <v>27</v>
      </c>
      <c r="F27" s="125"/>
      <c r="G27" s="140" t="str">
        <f>IFERROR(VLOOKUP(F27,登録シート!$C$5:$T$106,11,0)&amp;" "&amp;DATEDIF(VLOOKUP(F27,登録シート!$C$5:$T$106,15,0),登録シート!$R$3,"y")&amp;"歳","")</f>
        <v/>
      </c>
      <c r="H27" s="152"/>
      <c r="I27" s="20" t="s">
        <v>27</v>
      </c>
      <c r="J27" s="125"/>
      <c r="K27" s="140" t="str">
        <f>IFERROR(VLOOKUP(J27,登録シート!$C$5:$T$106,11,0)&amp;" "&amp;DATEDIF(VLOOKUP(J27,登録シート!$C$5:$T$106,15,0),登録シート!$R$3,"y")&amp;"歳","")</f>
        <v/>
      </c>
      <c r="M27" s="20" t="s">
        <v>27</v>
      </c>
      <c r="N27" s="125"/>
      <c r="O27" s="140" t="str">
        <f>IFERROR(VLOOKUP(N27,登録シート!$C$5:$T$106,11,0)&amp;" "&amp;DATEDIF(VLOOKUP(N27,登録シート!$C$5:$T$106,15,0),登録シート!$R$3,"y")&amp;"歳","")</f>
        <v/>
      </c>
      <c r="Q27" s="20" t="s">
        <v>27</v>
      </c>
      <c r="R27" s="125"/>
      <c r="S27" s="140" t="str">
        <f>IFERROR(VLOOKUP(R27,登録シート!$C$5:$T$106,11,0)&amp;" "&amp;DATEDIF(VLOOKUP(R27,登録シート!$C$5:$T$106,15,0),登録シート!$R$3,"y")&amp;"歳","")</f>
        <v/>
      </c>
    </row>
    <row r="28" spans="1:19" x14ac:dyDescent="0.45">
      <c r="A28" s="20" t="s">
        <v>27</v>
      </c>
      <c r="B28" s="125"/>
      <c r="C28" s="140" t="str">
        <f>IFERROR(VLOOKUP(B28,登録シート!$C$5:$T$106,11,0)&amp;" "&amp;DATEDIF(VLOOKUP(B28,登録シート!$C$5:$T$106,15,0),登録シート!$R$3,"y")&amp;"歳","")</f>
        <v/>
      </c>
      <c r="E28" s="20" t="s">
        <v>27</v>
      </c>
      <c r="F28" s="125"/>
      <c r="G28" s="140" t="str">
        <f>IFERROR(VLOOKUP(F28,登録シート!$C$5:$T$106,11,0)&amp;" "&amp;DATEDIF(VLOOKUP(F28,登録シート!$C$5:$T$106,15,0),登録シート!$R$3,"y")&amp;"歳","")</f>
        <v/>
      </c>
      <c r="H28" s="152"/>
      <c r="I28" s="20" t="s">
        <v>27</v>
      </c>
      <c r="J28" s="125"/>
      <c r="K28" s="140" t="str">
        <f>IFERROR(VLOOKUP(J28,登録シート!$C$5:$T$106,11,0)&amp;" "&amp;DATEDIF(VLOOKUP(J28,登録シート!$C$5:$T$106,15,0),登録シート!$R$3,"y")&amp;"歳","")</f>
        <v/>
      </c>
      <c r="M28" s="20" t="s">
        <v>27</v>
      </c>
      <c r="N28" s="125"/>
      <c r="O28" s="140" t="str">
        <f>IFERROR(VLOOKUP(N28,登録シート!$C$5:$T$106,11,0)&amp;" "&amp;DATEDIF(VLOOKUP(N28,登録シート!$C$5:$T$106,15,0),登録シート!$R$3,"y")&amp;"歳","")</f>
        <v/>
      </c>
      <c r="Q28" s="20" t="s">
        <v>27</v>
      </c>
      <c r="R28" s="125"/>
      <c r="S28" s="140" t="str">
        <f>IFERROR(VLOOKUP(R28,登録シート!$C$5:$T$106,11,0)&amp;" "&amp;DATEDIF(VLOOKUP(R28,登録シート!$C$5:$T$106,15,0),登録シート!$R$3,"y")&amp;"歳","")</f>
        <v/>
      </c>
    </row>
    <row r="29" spans="1:19" x14ac:dyDescent="0.45">
      <c r="A29" s="20" t="s">
        <v>27</v>
      </c>
      <c r="B29" s="125"/>
      <c r="C29" s="140" t="str">
        <f>IFERROR(VLOOKUP(B29,登録シート!$C$5:$T$106,11,0)&amp;" "&amp;DATEDIF(VLOOKUP(B29,登録シート!$C$5:$T$106,15,0),登録シート!$R$3,"y")&amp;"歳","")</f>
        <v/>
      </c>
      <c r="E29" s="20" t="s">
        <v>27</v>
      </c>
      <c r="F29" s="125"/>
      <c r="G29" s="140" t="str">
        <f>IFERROR(VLOOKUP(F29,登録シート!$C$5:$T$106,11,0)&amp;" "&amp;DATEDIF(VLOOKUP(F29,登録シート!$C$5:$T$106,15,0),登録シート!$R$3,"y")&amp;"歳","")</f>
        <v/>
      </c>
      <c r="H29" s="152"/>
      <c r="I29" s="20" t="s">
        <v>27</v>
      </c>
      <c r="J29" s="125"/>
      <c r="K29" s="140" t="str">
        <f>IFERROR(VLOOKUP(J29,登録シート!$C$5:$T$106,11,0)&amp;" "&amp;DATEDIF(VLOOKUP(J29,登録シート!$C$5:$T$106,15,0),登録シート!$R$3,"y")&amp;"歳","")</f>
        <v/>
      </c>
      <c r="M29" s="20" t="s">
        <v>27</v>
      </c>
      <c r="N29" s="125"/>
      <c r="O29" s="140" t="str">
        <f>IFERROR(VLOOKUP(N29,登録シート!$C$5:$T$106,11,0)&amp;" "&amp;DATEDIF(VLOOKUP(N29,登録シート!$C$5:$T$106,15,0),登録シート!$R$3,"y")&amp;"歳","")</f>
        <v/>
      </c>
      <c r="Q29" s="20" t="s">
        <v>27</v>
      </c>
      <c r="R29" s="125"/>
      <c r="S29" s="140" t="str">
        <f>IFERROR(VLOOKUP(R29,登録シート!$C$5:$T$106,11,0)&amp;" "&amp;DATEDIF(VLOOKUP(R29,登録シート!$C$5:$T$106,15,0),登録シート!$R$3,"y")&amp;"歳","")</f>
        <v/>
      </c>
    </row>
    <row r="30" spans="1:19" x14ac:dyDescent="0.45">
      <c r="A30" s="20" t="s">
        <v>27</v>
      </c>
      <c r="B30" s="125"/>
      <c r="C30" s="140" t="str">
        <f>IFERROR(VLOOKUP(B30,登録シート!$C$5:$T$106,11,0)&amp;" "&amp;DATEDIF(VLOOKUP(B30,登録シート!$C$5:$T$106,15,0),登録シート!$R$3,"y")&amp;"歳","")</f>
        <v/>
      </c>
      <c r="E30" s="20" t="s">
        <v>27</v>
      </c>
      <c r="F30" s="125"/>
      <c r="G30" s="140" t="str">
        <f>IFERROR(VLOOKUP(F30,登録シート!$C$5:$T$106,11,0)&amp;" "&amp;DATEDIF(VLOOKUP(F30,登録シート!$C$5:$T$106,15,0),登録シート!$R$3,"y")&amp;"歳","")</f>
        <v/>
      </c>
      <c r="H30" s="152"/>
      <c r="I30" s="20" t="s">
        <v>27</v>
      </c>
      <c r="J30" s="125"/>
      <c r="K30" s="140" t="str">
        <f>IFERROR(VLOOKUP(J30,登録シート!$C$5:$T$106,11,0)&amp;" "&amp;DATEDIF(VLOOKUP(J30,登録シート!$C$5:$T$106,15,0),登録シート!$R$3,"y")&amp;"歳","")</f>
        <v/>
      </c>
      <c r="M30" s="20" t="s">
        <v>27</v>
      </c>
      <c r="N30" s="125"/>
      <c r="O30" s="140" t="str">
        <f>IFERROR(VLOOKUP(N30,登録シート!$C$5:$T$106,11,0)&amp;" "&amp;DATEDIF(VLOOKUP(N30,登録シート!$C$5:$T$106,15,0),登録シート!$R$3,"y")&amp;"歳","")</f>
        <v/>
      </c>
      <c r="Q30" s="20" t="s">
        <v>27</v>
      </c>
      <c r="R30" s="125"/>
      <c r="S30" s="140" t="str">
        <f>IFERROR(VLOOKUP(R30,登録シート!$C$5:$T$106,11,0)&amp;" "&amp;DATEDIF(VLOOKUP(R30,登録シート!$C$5:$T$106,15,0),登録シート!$R$3,"y")&amp;"歳","")</f>
        <v/>
      </c>
    </row>
    <row r="31" spans="1:19" x14ac:dyDescent="0.45">
      <c r="A31" s="20" t="s">
        <v>27</v>
      </c>
      <c r="B31" s="125"/>
      <c r="C31" s="140" t="str">
        <f>IFERROR(VLOOKUP(B31,登録シート!$C$5:$T$106,11,0)&amp;" "&amp;DATEDIF(VLOOKUP(B31,登録シート!$C$5:$T$106,15,0),登録シート!$R$3,"y")&amp;"歳","")</f>
        <v/>
      </c>
      <c r="E31" s="20" t="s">
        <v>27</v>
      </c>
      <c r="F31" s="125"/>
      <c r="G31" s="140" t="str">
        <f>IFERROR(VLOOKUP(F31,登録シート!$C$5:$T$106,11,0)&amp;" "&amp;DATEDIF(VLOOKUP(F31,登録シート!$C$5:$T$106,15,0),登録シート!$R$3,"y")&amp;"歳","")</f>
        <v/>
      </c>
      <c r="H31" s="152"/>
      <c r="I31" s="20" t="s">
        <v>27</v>
      </c>
      <c r="J31" s="125"/>
      <c r="K31" s="140" t="str">
        <f>IFERROR(VLOOKUP(J31,登録シート!$C$5:$T$106,11,0)&amp;" "&amp;DATEDIF(VLOOKUP(J31,登録シート!$C$5:$T$106,15,0),登録シート!$R$3,"y")&amp;"歳","")</f>
        <v/>
      </c>
      <c r="M31" s="20" t="s">
        <v>27</v>
      </c>
      <c r="N31" s="125"/>
      <c r="O31" s="140" t="str">
        <f>IFERROR(VLOOKUP(N31,登録シート!$C$5:$T$106,11,0)&amp;" "&amp;DATEDIF(VLOOKUP(N31,登録シート!$C$5:$T$106,15,0),登録シート!$R$3,"y")&amp;"歳","")</f>
        <v/>
      </c>
      <c r="Q31" s="20" t="s">
        <v>27</v>
      </c>
      <c r="R31" s="125"/>
      <c r="S31" s="140" t="str">
        <f>IFERROR(VLOOKUP(R31,登録シート!$C$5:$T$106,11,0)&amp;" "&amp;DATEDIF(VLOOKUP(R31,登録シート!$C$5:$T$106,15,0),登録シート!$R$3,"y")&amp;"歳","")</f>
        <v/>
      </c>
    </row>
    <row r="32" spans="1:19" x14ac:dyDescent="0.45">
      <c r="A32" s="20" t="s">
        <v>27</v>
      </c>
      <c r="B32" s="125"/>
      <c r="C32" s="140" t="str">
        <f>IFERROR(VLOOKUP(B32,登録シート!$C$5:$T$106,11,0)&amp;" "&amp;DATEDIF(VLOOKUP(B32,登録シート!$C$5:$T$106,15,0),登録シート!$R$3,"y")&amp;"歳","")</f>
        <v/>
      </c>
      <c r="E32" s="20" t="s">
        <v>27</v>
      </c>
      <c r="F32" s="125"/>
      <c r="G32" s="140" t="str">
        <f>IFERROR(VLOOKUP(F32,登録シート!$C$5:$T$106,11,0)&amp;" "&amp;DATEDIF(VLOOKUP(F32,登録シート!$C$5:$T$106,15,0),登録シート!$R$3,"y")&amp;"歳","")</f>
        <v/>
      </c>
      <c r="H32" s="152"/>
      <c r="I32" s="20" t="s">
        <v>27</v>
      </c>
      <c r="J32" s="125"/>
      <c r="K32" s="140" t="str">
        <f>IFERROR(VLOOKUP(J32,登録シート!$C$5:$T$106,11,0)&amp;" "&amp;DATEDIF(VLOOKUP(J32,登録シート!$C$5:$T$106,15,0),登録シート!$R$3,"y")&amp;"歳","")</f>
        <v/>
      </c>
      <c r="M32" s="20" t="s">
        <v>27</v>
      </c>
      <c r="N32" s="125"/>
      <c r="O32" s="140" t="str">
        <f>IFERROR(VLOOKUP(N32,登録シート!$C$5:$T$106,11,0)&amp;" "&amp;DATEDIF(VLOOKUP(N32,登録シート!$C$5:$T$106,15,0),登録シート!$R$3,"y")&amp;"歳","")</f>
        <v/>
      </c>
      <c r="Q32" s="20" t="s">
        <v>27</v>
      </c>
      <c r="R32" s="125"/>
      <c r="S32" s="140" t="str">
        <f>IFERROR(VLOOKUP(R32,登録シート!$C$5:$T$106,11,0)&amp;" "&amp;DATEDIF(VLOOKUP(R32,登録シート!$C$5:$T$106,15,0),登録シート!$R$3,"y")&amp;"歳","")</f>
        <v/>
      </c>
    </row>
    <row r="33" spans="1:19" x14ac:dyDescent="0.45">
      <c r="A33" s="20" t="s">
        <v>27</v>
      </c>
      <c r="B33" s="125"/>
      <c r="C33" s="140" t="str">
        <f>IFERROR(VLOOKUP(B33,登録シート!$C$5:$T$106,11,0)&amp;" "&amp;DATEDIF(VLOOKUP(B33,登録シート!$C$5:$T$106,15,0),登録シート!$R$3,"y")&amp;"歳","")</f>
        <v/>
      </c>
      <c r="E33" s="20" t="s">
        <v>27</v>
      </c>
      <c r="F33" s="125"/>
      <c r="G33" s="140" t="str">
        <f>IFERROR(VLOOKUP(F33,登録シート!$C$5:$T$106,11,0)&amp;" "&amp;DATEDIF(VLOOKUP(F33,登録シート!$C$5:$T$106,15,0),登録シート!$R$3,"y")&amp;"歳","")</f>
        <v/>
      </c>
      <c r="H33" s="152"/>
      <c r="I33" s="20" t="s">
        <v>27</v>
      </c>
      <c r="J33" s="125"/>
      <c r="K33" s="140" t="str">
        <f>IFERROR(VLOOKUP(J33,登録シート!$C$5:$T$106,11,0)&amp;" "&amp;DATEDIF(VLOOKUP(J33,登録シート!$C$5:$T$106,15,0),登録シート!$R$3,"y")&amp;"歳","")</f>
        <v/>
      </c>
      <c r="M33" s="20" t="s">
        <v>27</v>
      </c>
      <c r="N33" s="125"/>
      <c r="O33" s="140" t="str">
        <f>IFERROR(VLOOKUP(N33,登録シート!$C$5:$T$106,11,0)&amp;" "&amp;DATEDIF(VLOOKUP(N33,登録シート!$C$5:$T$106,15,0),登録シート!$R$3,"y")&amp;"歳","")</f>
        <v/>
      </c>
      <c r="Q33" s="20" t="s">
        <v>27</v>
      </c>
      <c r="R33" s="125"/>
      <c r="S33" s="140" t="str">
        <f>IFERROR(VLOOKUP(R33,登録シート!$C$5:$T$106,11,0)&amp;" "&amp;DATEDIF(VLOOKUP(R33,登録シート!$C$5:$T$106,15,0),登録シート!$R$3,"y")&amp;"歳","")</f>
        <v/>
      </c>
    </row>
    <row r="34" spans="1:19" x14ac:dyDescent="0.45">
      <c r="A34" s="20" t="s">
        <v>27</v>
      </c>
      <c r="B34" s="125"/>
      <c r="C34" s="140" t="str">
        <f>IFERROR(VLOOKUP(B34,登録シート!$C$5:$T$106,11,0)&amp;" "&amp;DATEDIF(VLOOKUP(B34,登録シート!$C$5:$T$106,15,0),登録シート!$R$3,"y")&amp;"歳","")</f>
        <v/>
      </c>
      <c r="E34" s="20" t="s">
        <v>27</v>
      </c>
      <c r="F34" s="125"/>
      <c r="G34" s="140" t="str">
        <f>IFERROR(VLOOKUP(F34,登録シート!$C$5:$T$106,11,0)&amp;" "&amp;DATEDIF(VLOOKUP(F34,登録シート!$C$5:$T$106,15,0),登録シート!$R$3,"y")&amp;"歳","")</f>
        <v/>
      </c>
      <c r="H34" s="152"/>
      <c r="I34" s="20" t="s">
        <v>27</v>
      </c>
      <c r="J34" s="125"/>
      <c r="K34" s="140" t="str">
        <f>IFERROR(VLOOKUP(J34,登録シート!$C$5:$T$106,11,0)&amp;" "&amp;DATEDIF(VLOOKUP(J34,登録シート!$C$5:$T$106,15,0),登録シート!$R$3,"y")&amp;"歳","")</f>
        <v/>
      </c>
      <c r="M34" s="20" t="s">
        <v>27</v>
      </c>
      <c r="N34" s="125"/>
      <c r="O34" s="140" t="str">
        <f>IFERROR(VLOOKUP(N34,登録シート!$C$5:$T$106,11,0)&amp;" "&amp;DATEDIF(VLOOKUP(N34,登録シート!$C$5:$T$106,15,0),登録シート!$R$3,"y")&amp;"歳","")</f>
        <v/>
      </c>
      <c r="Q34" s="20" t="s">
        <v>27</v>
      </c>
      <c r="R34" s="125"/>
      <c r="S34" s="140" t="str">
        <f>IFERROR(VLOOKUP(R34,登録シート!$C$5:$T$106,11,0)&amp;" "&amp;DATEDIF(VLOOKUP(R34,登録シート!$C$5:$T$106,15,0),登録シート!$R$3,"y")&amp;"歳","")</f>
        <v/>
      </c>
    </row>
    <row r="35" spans="1:19" x14ac:dyDescent="0.45">
      <c r="A35" s="20" t="s">
        <v>27</v>
      </c>
      <c r="B35" s="125"/>
      <c r="C35" s="140" t="str">
        <f>IFERROR(VLOOKUP(B35,登録シート!$C$5:$T$106,11,0)&amp;" "&amp;DATEDIF(VLOOKUP(B35,登録シート!$C$5:$T$106,15,0),登録シート!$R$3,"y")&amp;"歳","")</f>
        <v/>
      </c>
      <c r="E35" s="20" t="s">
        <v>27</v>
      </c>
      <c r="F35" s="125"/>
      <c r="G35" s="140" t="str">
        <f>IFERROR(VLOOKUP(F35,登録シート!$C$5:$T$106,11,0)&amp;" "&amp;DATEDIF(VLOOKUP(F35,登録シート!$C$5:$T$106,15,0),登録シート!$R$3,"y")&amp;"歳","")</f>
        <v/>
      </c>
      <c r="H35" s="152"/>
      <c r="I35" s="20" t="s">
        <v>27</v>
      </c>
      <c r="J35" s="125"/>
      <c r="K35" s="140" t="str">
        <f>IFERROR(VLOOKUP(J35,登録シート!$C$5:$T$106,11,0)&amp;" "&amp;DATEDIF(VLOOKUP(J35,登録シート!$C$5:$T$106,15,0),登録シート!$R$3,"y")&amp;"歳","")</f>
        <v/>
      </c>
      <c r="M35" s="20" t="s">
        <v>27</v>
      </c>
      <c r="N35" s="125"/>
      <c r="O35" s="140" t="str">
        <f>IFERROR(VLOOKUP(N35,登録シート!$C$5:$T$106,11,0)&amp;" "&amp;DATEDIF(VLOOKUP(N35,登録シート!$C$5:$T$106,15,0),登録シート!$R$3,"y")&amp;"歳","")</f>
        <v/>
      </c>
      <c r="Q35" s="20" t="s">
        <v>27</v>
      </c>
      <c r="R35" s="125"/>
      <c r="S35" s="140" t="str">
        <f>IFERROR(VLOOKUP(R35,登録シート!$C$5:$T$106,11,0)&amp;" "&amp;DATEDIF(VLOOKUP(R35,登録シート!$C$5:$T$106,15,0),登録シート!$R$3,"y")&amp;"歳","")</f>
        <v/>
      </c>
    </row>
    <row r="36" spans="1:19" x14ac:dyDescent="0.45">
      <c r="A36" s="20" t="s">
        <v>27</v>
      </c>
      <c r="B36" s="125"/>
      <c r="C36" s="140" t="str">
        <f>IFERROR(VLOOKUP(B36,登録シート!$C$5:$T$106,11,0)&amp;" "&amp;DATEDIF(VLOOKUP(B36,登録シート!$C$5:$T$106,15,0),登録シート!$R$3,"y")&amp;"歳","")</f>
        <v/>
      </c>
      <c r="E36" s="20" t="s">
        <v>27</v>
      </c>
      <c r="F36" s="125"/>
      <c r="G36" s="140" t="str">
        <f>IFERROR(VLOOKUP(F36,登録シート!$C$5:$T$106,11,0)&amp;" "&amp;DATEDIF(VLOOKUP(F36,登録シート!$C$5:$T$106,15,0),登録シート!$R$3,"y")&amp;"歳","")</f>
        <v/>
      </c>
      <c r="H36" s="152"/>
      <c r="I36" s="20" t="s">
        <v>27</v>
      </c>
      <c r="J36" s="125"/>
      <c r="K36" s="140" t="str">
        <f>IFERROR(VLOOKUP(J36,登録シート!$C$5:$T$106,11,0)&amp;" "&amp;DATEDIF(VLOOKUP(J36,登録シート!$C$5:$T$106,15,0),登録シート!$R$3,"y")&amp;"歳","")</f>
        <v/>
      </c>
      <c r="M36" s="20" t="s">
        <v>27</v>
      </c>
      <c r="N36" s="125"/>
      <c r="O36" s="140" t="str">
        <f>IFERROR(VLOOKUP(N36,登録シート!$C$5:$T$106,11,0)&amp;" "&amp;DATEDIF(VLOOKUP(N36,登録シート!$C$5:$T$106,15,0),登録シート!$R$3,"y")&amp;"歳","")</f>
        <v/>
      </c>
      <c r="Q36" s="20" t="s">
        <v>27</v>
      </c>
      <c r="R36" s="125"/>
      <c r="S36" s="140" t="str">
        <f>IFERROR(VLOOKUP(R36,登録シート!$C$5:$T$106,11,0)&amp;" "&amp;DATEDIF(VLOOKUP(R36,登録シート!$C$5:$T$106,15,0),登録シート!$R$3,"y")&amp;"歳","")</f>
        <v/>
      </c>
    </row>
    <row r="37" spans="1:19" x14ac:dyDescent="0.45">
      <c r="A37" s="20" t="s">
        <v>27</v>
      </c>
      <c r="B37" s="125"/>
      <c r="C37" s="140" t="str">
        <f>IFERROR(VLOOKUP(B37,登録シート!$C$5:$T$106,11,0)&amp;" "&amp;DATEDIF(VLOOKUP(B37,登録シート!$C$5:$T$106,15,0),登録シート!$R$3,"y")&amp;"歳","")</f>
        <v/>
      </c>
      <c r="E37" s="20" t="s">
        <v>27</v>
      </c>
      <c r="F37" s="125"/>
      <c r="G37" s="140" t="str">
        <f>IFERROR(VLOOKUP(F37,登録シート!$C$5:$T$106,11,0)&amp;" "&amp;DATEDIF(VLOOKUP(F37,登録シート!$C$5:$T$106,15,0),登録シート!$R$3,"y")&amp;"歳","")</f>
        <v/>
      </c>
      <c r="H37" s="152"/>
      <c r="I37" s="20" t="s">
        <v>27</v>
      </c>
      <c r="J37" s="125"/>
      <c r="K37" s="140" t="str">
        <f>IFERROR(VLOOKUP(J37,登録シート!$C$5:$T$106,11,0)&amp;" "&amp;DATEDIF(VLOOKUP(J37,登録シート!$C$5:$T$106,15,0),登録シート!$R$3,"y")&amp;"歳","")</f>
        <v/>
      </c>
      <c r="M37" s="20" t="s">
        <v>27</v>
      </c>
      <c r="N37" s="125"/>
      <c r="O37" s="140" t="str">
        <f>IFERROR(VLOOKUP(N37,登録シート!$C$5:$T$106,11,0)&amp;" "&amp;DATEDIF(VLOOKUP(N37,登録シート!$C$5:$T$106,15,0),登録シート!$R$3,"y")&amp;"歳","")</f>
        <v/>
      </c>
      <c r="Q37" s="20" t="s">
        <v>27</v>
      </c>
      <c r="R37" s="125"/>
      <c r="S37" s="140" t="str">
        <f>IFERROR(VLOOKUP(R37,登録シート!$C$5:$T$106,11,0)&amp;" "&amp;DATEDIF(VLOOKUP(R37,登録シート!$C$5:$T$106,15,0),登録シート!$R$3,"y")&amp;"歳","")</f>
        <v/>
      </c>
    </row>
    <row r="38" spans="1:19" x14ac:dyDescent="0.45">
      <c r="A38" s="20" t="s">
        <v>27</v>
      </c>
      <c r="B38" s="125"/>
      <c r="C38" s="140" t="str">
        <f>IFERROR(VLOOKUP(B38,登録シート!$C$5:$T$106,11,0)&amp;" "&amp;DATEDIF(VLOOKUP(B38,登録シート!$C$5:$T$106,15,0),登録シート!$R$3,"y")&amp;"歳","")</f>
        <v/>
      </c>
      <c r="E38" s="20" t="s">
        <v>27</v>
      </c>
      <c r="F38" s="125"/>
      <c r="G38" s="140" t="str">
        <f>IFERROR(VLOOKUP(F38,登録シート!$C$5:$T$106,11,0)&amp;" "&amp;DATEDIF(VLOOKUP(F38,登録シート!$C$5:$T$106,15,0),登録シート!$R$3,"y")&amp;"歳","")</f>
        <v/>
      </c>
      <c r="H38" s="152"/>
      <c r="I38" s="20" t="s">
        <v>27</v>
      </c>
      <c r="J38" s="125"/>
      <c r="K38" s="140" t="str">
        <f>IFERROR(VLOOKUP(J38,登録シート!$C$5:$T$106,11,0)&amp;" "&amp;DATEDIF(VLOOKUP(J38,登録シート!$C$5:$T$106,15,0),登録シート!$R$3,"y")&amp;"歳","")</f>
        <v/>
      </c>
      <c r="M38" s="20" t="s">
        <v>27</v>
      </c>
      <c r="N38" s="125"/>
      <c r="O38" s="140" t="str">
        <f>IFERROR(VLOOKUP(N38,登録シート!$C$5:$T$106,11,0)&amp;" "&amp;DATEDIF(VLOOKUP(N38,登録シート!$C$5:$T$106,15,0),登録シート!$R$3,"y")&amp;"歳","")</f>
        <v/>
      </c>
      <c r="Q38" s="20" t="s">
        <v>27</v>
      </c>
      <c r="R38" s="125"/>
      <c r="S38" s="140" t="str">
        <f>IFERROR(VLOOKUP(R38,登録シート!$C$5:$T$106,11,0)&amp;" "&amp;DATEDIF(VLOOKUP(R38,登録シート!$C$5:$T$106,15,0),登録シート!$R$3,"y")&amp;"歳","")</f>
        <v/>
      </c>
    </row>
    <row r="39" spans="1:19" x14ac:dyDescent="0.45">
      <c r="A39" s="20" t="s">
        <v>27</v>
      </c>
      <c r="B39" s="125"/>
      <c r="C39" s="140" t="str">
        <f>IFERROR(VLOOKUP(B39,登録シート!$C$5:$T$106,11,0)&amp;" "&amp;DATEDIF(VLOOKUP(B39,登録シート!$C$5:$T$106,15,0),登録シート!$R$3,"y")&amp;"歳","")</f>
        <v/>
      </c>
      <c r="E39" s="20" t="s">
        <v>27</v>
      </c>
      <c r="F39" s="125"/>
      <c r="G39" s="140" t="str">
        <f>IFERROR(VLOOKUP(F39,登録シート!$C$5:$T$106,11,0)&amp;" "&amp;DATEDIF(VLOOKUP(F39,登録シート!$C$5:$T$106,15,0),登録シート!$R$3,"y")&amp;"歳","")</f>
        <v/>
      </c>
      <c r="H39" s="152"/>
      <c r="I39" s="20" t="s">
        <v>27</v>
      </c>
      <c r="J39" s="125"/>
      <c r="K39" s="140" t="str">
        <f>IFERROR(VLOOKUP(J39,登録シート!$C$5:$T$106,11,0)&amp;" "&amp;DATEDIF(VLOOKUP(J39,登録シート!$C$5:$T$106,15,0),登録シート!$R$3,"y")&amp;"歳","")</f>
        <v/>
      </c>
      <c r="M39" s="20" t="s">
        <v>27</v>
      </c>
      <c r="N39" s="125"/>
      <c r="O39" s="140" t="str">
        <f>IFERROR(VLOOKUP(N39,登録シート!$C$5:$T$106,11,0)&amp;" "&amp;DATEDIF(VLOOKUP(N39,登録シート!$C$5:$T$106,15,0),登録シート!$R$3,"y")&amp;"歳","")</f>
        <v/>
      </c>
      <c r="Q39" s="20" t="s">
        <v>27</v>
      </c>
      <c r="R39" s="125"/>
      <c r="S39" s="140" t="str">
        <f>IFERROR(VLOOKUP(R39,登録シート!$C$5:$T$106,11,0)&amp;" "&amp;DATEDIF(VLOOKUP(R39,登録シート!$C$5:$T$106,15,0),登録シート!$R$3,"y")&amp;"歳","")</f>
        <v/>
      </c>
    </row>
    <row r="40" spans="1:19" ht="18.600000000000001" thickBot="1" x14ac:dyDescent="0.5">
      <c r="A40" s="38" t="s">
        <v>27</v>
      </c>
      <c r="B40" s="130"/>
      <c r="C40" s="141" t="str">
        <f>IFERROR(VLOOKUP(B40,登録シート!$C$5:$T$106,11,0)&amp;" "&amp;DATEDIF(VLOOKUP(B40,登録シート!$C$5:$T$106,15,0),登録シート!$R$3,"y")&amp;"歳","")</f>
        <v/>
      </c>
      <c r="E40" s="38" t="s">
        <v>27</v>
      </c>
      <c r="F40" s="130"/>
      <c r="G40" s="141" t="str">
        <f>IFERROR(VLOOKUP(F40,登録シート!$C$5:$T$106,11,0)&amp;" "&amp;DATEDIF(VLOOKUP(F40,登録シート!$C$5:$T$106,15,0),登録シート!$R$3,"y")&amp;"歳","")</f>
        <v/>
      </c>
      <c r="H40" s="152"/>
      <c r="I40" s="38" t="s">
        <v>27</v>
      </c>
      <c r="J40" s="130"/>
      <c r="K40" s="141" t="str">
        <f>IFERROR(VLOOKUP(J40,登録シート!$C$5:$T$106,11,0)&amp;" "&amp;DATEDIF(VLOOKUP(J40,登録シート!$C$5:$T$106,15,0),登録シート!$R$3,"y")&amp;"歳","")</f>
        <v/>
      </c>
      <c r="M40" s="38" t="s">
        <v>27</v>
      </c>
      <c r="N40" s="130"/>
      <c r="O40" s="141" t="str">
        <f>IFERROR(VLOOKUP(N40,登録シート!$C$5:$T$106,11,0)&amp;" "&amp;DATEDIF(VLOOKUP(N40,登録シート!$C$5:$T$106,15,0),登録シート!$R$3,"y")&amp;"歳","")</f>
        <v/>
      </c>
      <c r="Q40" s="38" t="s">
        <v>27</v>
      </c>
      <c r="R40" s="130"/>
      <c r="S40" s="141" t="str">
        <f>IFERROR(VLOOKUP(R40,登録シート!$C$5:$T$106,11,0)&amp;" "&amp;DATEDIF(VLOOKUP(R40,登録シート!$C$5:$T$106,15,0),登録シート!$R$3,"y")&amp;"歳","")</f>
        <v/>
      </c>
    </row>
    <row r="41" spans="1:19" ht="7.5" customHeight="1" x14ac:dyDescent="0.45"/>
    <row r="42" spans="1:19" x14ac:dyDescent="0.45">
      <c r="A42" s="4" t="s">
        <v>41</v>
      </c>
      <c r="B42">
        <f>COUNTA(B9)</f>
        <v>0</v>
      </c>
      <c r="C42" s="4" t="s">
        <v>30</v>
      </c>
      <c r="D42" s="3"/>
    </row>
    <row r="43" spans="1:19" x14ac:dyDescent="0.45">
      <c r="A43" s="5" t="s">
        <v>42</v>
      </c>
      <c r="B43">
        <f>COUNTA(F9)</f>
        <v>0</v>
      </c>
      <c r="C43" s="4" t="s">
        <v>30</v>
      </c>
      <c r="D43" s="3"/>
    </row>
    <row r="44" spans="1:19" x14ac:dyDescent="0.45">
      <c r="A44" s="5" t="s">
        <v>43</v>
      </c>
      <c r="B44" s="6">
        <f>COUNTA(J9)</f>
        <v>0</v>
      </c>
      <c r="C44" s="4" t="s">
        <v>30</v>
      </c>
      <c r="D44" s="3"/>
    </row>
    <row r="45" spans="1:19" x14ac:dyDescent="0.45">
      <c r="A45" s="5" t="s">
        <v>274</v>
      </c>
      <c r="B45" s="6">
        <f>COUNTA(N9)</f>
        <v>0</v>
      </c>
      <c r="C45" s="4" t="s">
        <v>30</v>
      </c>
      <c r="D45" s="3"/>
    </row>
    <row r="46" spans="1:19" x14ac:dyDescent="0.45">
      <c r="A46" s="5" t="s">
        <v>44</v>
      </c>
      <c r="B46">
        <f>COUNTA(B22:B40)</f>
        <v>0</v>
      </c>
      <c r="C46" s="4" t="s">
        <v>31</v>
      </c>
      <c r="D46" s="3"/>
    </row>
    <row r="47" spans="1:19" x14ac:dyDescent="0.45">
      <c r="A47" s="5" t="s">
        <v>296</v>
      </c>
      <c r="B47">
        <f>COUNTA(F22:F40)</f>
        <v>0</v>
      </c>
      <c r="C47" s="4" t="s">
        <v>31</v>
      </c>
      <c r="D47" s="3"/>
    </row>
    <row r="48" spans="1:19" x14ac:dyDescent="0.45">
      <c r="A48" s="5" t="s">
        <v>40</v>
      </c>
      <c r="B48">
        <f>COUNTA(J22:J40)</f>
        <v>0</v>
      </c>
      <c r="C48" s="4" t="s">
        <v>31</v>
      </c>
      <c r="D48" s="3"/>
    </row>
    <row r="49" spans="1:4" x14ac:dyDescent="0.45">
      <c r="A49" s="5" t="s">
        <v>45</v>
      </c>
      <c r="B49">
        <f>COUNTA(N22:N40)</f>
        <v>0</v>
      </c>
      <c r="C49" s="4" t="s">
        <v>31</v>
      </c>
      <c r="D49" s="3"/>
    </row>
    <row r="50" spans="1:4" x14ac:dyDescent="0.45">
      <c r="A50" s="5" t="s">
        <v>46</v>
      </c>
      <c r="B50">
        <f>COUNTA(R22:R40)</f>
        <v>0</v>
      </c>
      <c r="C50" s="4" t="s">
        <v>31</v>
      </c>
    </row>
  </sheetData>
  <sheetProtection algorithmName="SHA-512" hashValue="bjCVRNpQK8uDXAQVELzo+wkpbxAbHJBBk+aW5HsGrk7plY/c6ZLDswvv3XVNWZ1f/o50+U4YM771Do+vUCr7Kg==" saltValue="FopouSctvo9VjfceYeBH2Q==" spinCount="100000" sheet="1" objects="1" scenarios="1"/>
  <mergeCells count="15">
    <mergeCell ref="P18:R18"/>
    <mergeCell ref="E18:G18"/>
    <mergeCell ref="N1:O1"/>
    <mergeCell ref="A1:G1"/>
    <mergeCell ref="A3:B3"/>
    <mergeCell ref="A4:E4"/>
    <mergeCell ref="A5:C5"/>
    <mergeCell ref="C3:I3"/>
    <mergeCell ref="A17:C17"/>
    <mergeCell ref="A18:C18"/>
    <mergeCell ref="L18:N18"/>
    <mergeCell ref="M5:O5"/>
    <mergeCell ref="I5:K5"/>
    <mergeCell ref="E5:G5"/>
    <mergeCell ref="H18:J18"/>
  </mergeCells>
  <phoneticPr fontId="2"/>
  <hyperlinks>
    <hyperlink ref="N1" location="メインメニュー!A1" display="メインメニュー" xr:uid="{BBE222C0-A8C8-884B-B920-24A92EA13FDC}"/>
  </hyperlinks>
  <pageMargins left="0.7" right="0.7" top="0.75" bottom="0.75" header="0.3" footer="0.3"/>
  <pageSetup paperSize="9" scale="7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67D2DC-1DD0-4A4C-8BE9-EC04070C2C84}">
          <x14:formula1>
            <xm:f>OFFSET(登録シート!$C$7,,,COUNTA(登録シート!$C$7:$G$106))</xm:f>
          </x14:formula1>
          <xm:sqref>F6:F16 B6:B16 J19:J40 N6:N16 N19:N40 B19:B40 R19:R40 J6:J16 F19:F40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FC59-A7CC-49B9-BBDF-B215C2A4738C}">
  <sheetPr codeName="Sheet7">
    <tabColor rgb="FF0070C0"/>
    <pageSetUpPr fitToPage="1"/>
  </sheetPr>
  <dimension ref="A1:Y48"/>
  <sheetViews>
    <sheetView showGridLines="0" zoomScaleNormal="100" workbookViewId="0">
      <selection activeCell="N11" sqref="N11:R11"/>
    </sheetView>
  </sheetViews>
  <sheetFormatPr defaultColWidth="8.796875" defaultRowHeight="22.05" customHeight="1" x14ac:dyDescent="0.45"/>
  <cols>
    <col min="2" max="2" width="16.5" customWidth="1"/>
    <col min="3" max="3" width="6.69921875" customWidth="1"/>
    <col min="4" max="4" width="1.69921875" customWidth="1"/>
    <col min="5" max="5" width="8.796875" customWidth="1"/>
    <col min="6" max="9" width="6.69921875" customWidth="1"/>
    <col min="10" max="10" width="1.5" customWidth="1"/>
    <col min="11" max="11" width="2.19921875" customWidth="1"/>
    <col min="12" max="12" width="3.19921875" customWidth="1"/>
    <col min="13" max="13" width="5.19921875" customWidth="1"/>
    <col min="14" max="14" width="3" bestFit="1" customWidth="1"/>
    <col min="15" max="15" width="3.296875" customWidth="1"/>
    <col min="16" max="16" width="4.69921875" customWidth="1"/>
    <col min="17" max="17" width="3.796875" customWidth="1"/>
    <col min="18" max="18" width="6.69921875" customWidth="1"/>
    <col min="20" max="20" width="8.796875" style="91" customWidth="1"/>
    <col min="21" max="25" width="8.796875" customWidth="1"/>
  </cols>
  <sheetData>
    <row r="1" spans="1:18" ht="26.55" customHeight="1" x14ac:dyDescent="0.45">
      <c r="A1" s="218" t="s">
        <v>171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00" t="s">
        <v>282</v>
      </c>
      <c r="Q1" s="201"/>
      <c r="R1" s="201"/>
    </row>
    <row r="2" spans="1:18" ht="10.199999999999999" customHeight="1" thickBot="1" x14ac:dyDescent="0.5"/>
    <row r="3" spans="1:18" ht="29.55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7"/>
      <c r="J3" s="7"/>
      <c r="K3" s="7"/>
    </row>
    <row r="4" spans="1:18" ht="7.95" customHeight="1" x14ac:dyDescent="0.45">
      <c r="A4" s="268"/>
      <c r="B4" s="268"/>
      <c r="C4" s="268"/>
      <c r="D4" s="268"/>
      <c r="E4" s="268"/>
      <c r="F4" s="1"/>
      <c r="G4" s="1"/>
      <c r="H4" s="1"/>
      <c r="I4" s="1"/>
      <c r="J4" s="1"/>
      <c r="K4" s="1"/>
    </row>
    <row r="5" spans="1:18" ht="22.05" customHeight="1" x14ac:dyDescent="0.45">
      <c r="A5" s="241" t="s">
        <v>47</v>
      </c>
      <c r="B5" s="241"/>
      <c r="C5" s="241"/>
      <c r="E5" s="249" t="s">
        <v>270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</row>
    <row r="6" spans="1:18" ht="22.05" customHeight="1" thickBot="1" x14ac:dyDescent="0.5">
      <c r="A6" s="87" t="s">
        <v>269</v>
      </c>
      <c r="B6" s="249"/>
      <c r="C6" s="249"/>
      <c r="E6" s="87" t="s">
        <v>264</v>
      </c>
      <c r="F6" s="87"/>
      <c r="G6" s="87"/>
      <c r="H6" s="87"/>
      <c r="I6" s="87"/>
      <c r="J6" s="87"/>
      <c r="K6" s="87" t="s">
        <v>265</v>
      </c>
      <c r="L6" s="87"/>
      <c r="M6" s="87"/>
      <c r="N6" s="87"/>
      <c r="O6" s="87"/>
      <c r="P6" s="87"/>
      <c r="Q6" s="87"/>
      <c r="R6" s="87"/>
    </row>
    <row r="7" spans="1:18" ht="22.05" customHeight="1" thickBot="1" x14ac:dyDescent="0.5">
      <c r="A7" s="165">
        <f>C3</f>
        <v>0</v>
      </c>
      <c r="B7" s="165"/>
      <c r="C7" s="165"/>
      <c r="E7" s="250"/>
      <c r="F7" s="251"/>
      <c r="G7" s="251"/>
      <c r="H7" s="251"/>
      <c r="I7" s="252"/>
      <c r="K7" s="250"/>
      <c r="L7" s="251"/>
      <c r="M7" s="251"/>
      <c r="N7" s="251"/>
      <c r="O7" s="251"/>
      <c r="P7" s="251"/>
      <c r="Q7" s="251"/>
      <c r="R7" s="252"/>
    </row>
    <row r="8" spans="1:18" ht="4.05" customHeight="1" thickBot="1" x14ac:dyDescent="0.5">
      <c r="A8" s="2"/>
      <c r="B8" s="2"/>
      <c r="C8" s="2"/>
      <c r="E8" s="2"/>
      <c r="F8" s="2"/>
      <c r="G8" s="2"/>
      <c r="K8" s="2"/>
      <c r="L8" s="2"/>
      <c r="M8" s="2"/>
    </row>
    <row r="9" spans="1:18" ht="18" customHeight="1" thickBot="1" x14ac:dyDescent="0.5">
      <c r="A9" s="253" t="s">
        <v>48</v>
      </c>
      <c r="B9" s="254"/>
      <c r="C9" s="104"/>
      <c r="E9" s="253" t="s">
        <v>48</v>
      </c>
      <c r="F9" s="254"/>
      <c r="G9" s="269"/>
      <c r="H9" s="270"/>
      <c r="I9" s="271"/>
      <c r="J9" s="47"/>
      <c r="K9" s="253" t="s">
        <v>48</v>
      </c>
      <c r="L9" s="254"/>
      <c r="M9" s="254"/>
      <c r="N9" s="254"/>
      <c r="O9" s="255"/>
      <c r="P9" s="255"/>
      <c r="Q9" s="255"/>
      <c r="R9" s="256"/>
    </row>
    <row r="10" spans="1:18" ht="4.05" customHeight="1" thickBot="1" x14ac:dyDescent="0.5">
      <c r="A10" s="1"/>
      <c r="B10" s="1"/>
      <c r="C10" s="46"/>
      <c r="E10" s="1"/>
      <c r="F10" s="1"/>
      <c r="G10" s="46"/>
      <c r="H10" s="46"/>
      <c r="I10" s="46"/>
      <c r="J10" s="46"/>
      <c r="K10" s="1"/>
      <c r="L10" s="1"/>
      <c r="M10" s="46"/>
      <c r="N10" s="46"/>
      <c r="O10" s="46"/>
    </row>
    <row r="11" spans="1:18" ht="16.05" customHeight="1" thickBot="1" x14ac:dyDescent="0.5">
      <c r="A11" s="21" t="s">
        <v>163</v>
      </c>
      <c r="B11" s="257"/>
      <c r="C11" s="258"/>
      <c r="E11" s="21" t="s">
        <v>163</v>
      </c>
      <c r="F11" s="259"/>
      <c r="G11" s="260"/>
      <c r="H11" s="260"/>
      <c r="I11" s="261"/>
      <c r="J11" s="46"/>
      <c r="K11" s="231" t="s">
        <v>163</v>
      </c>
      <c r="L11" s="175"/>
      <c r="M11" s="175"/>
      <c r="N11" s="257"/>
      <c r="O11" s="257"/>
      <c r="P11" s="257"/>
      <c r="Q11" s="257"/>
      <c r="R11" s="258"/>
    </row>
    <row r="12" spans="1:18" ht="4.05" customHeight="1" thickBot="1" x14ac:dyDescent="0.5">
      <c r="A12" s="1"/>
      <c r="B12" s="1"/>
      <c r="C12" s="46"/>
      <c r="E12" s="1"/>
      <c r="F12" s="1"/>
      <c r="G12" s="46"/>
      <c r="H12" s="46"/>
      <c r="I12" s="46"/>
      <c r="J12" s="46"/>
      <c r="K12" s="1"/>
      <c r="L12" s="1"/>
      <c r="M12" s="46"/>
      <c r="N12" s="46"/>
      <c r="O12" s="46"/>
    </row>
    <row r="13" spans="1:18" ht="18" customHeight="1" x14ac:dyDescent="0.45">
      <c r="A13" s="17" t="s">
        <v>25</v>
      </c>
      <c r="B13" s="123"/>
      <c r="C13" s="142" t="str">
        <f>IFERROR(VLOOKUP(B13,登録シート!$C$5:$T$106,11,0)&amp;" "&amp;DATEDIF(VLOOKUP(B13,登録シート!$C$5:$T$106,15,0),登録シート!$R$3,"y")&amp;"歳","")</f>
        <v/>
      </c>
      <c r="E13" s="17" t="s">
        <v>25</v>
      </c>
      <c r="F13" s="272"/>
      <c r="G13" s="272"/>
      <c r="H13" s="272"/>
      <c r="I13" s="145" t="str">
        <f>IFERROR(VLOOKUP(F13,登録シート!$C$5:$T$106,11,0)&amp;" "&amp;DATEDIF(VLOOKUP(F13,登録シート!$C$5:$T$106,15,0),登録シート!$R$3,"y")&amp;"歳","")</f>
        <v/>
      </c>
      <c r="J13" s="3"/>
      <c r="K13" s="236" t="s">
        <v>25</v>
      </c>
      <c r="L13" s="195"/>
      <c r="M13" s="195"/>
      <c r="N13" s="194"/>
      <c r="O13" s="194"/>
      <c r="P13" s="194"/>
      <c r="Q13" s="194"/>
      <c r="R13" s="145" t="str">
        <f>IFERROR(VLOOKUP(N13,登録シート!$C$5:$T$106,11,0)&amp;" "&amp;DATEDIF(VLOOKUP(N13,登録シート!$C$5:$T$106,15,0),登録シート!$R$3,"y")&amp;"歳","")</f>
        <v/>
      </c>
    </row>
    <row r="14" spans="1:18" ht="18" customHeight="1" x14ac:dyDescent="0.45">
      <c r="A14" s="20" t="s">
        <v>26</v>
      </c>
      <c r="B14" s="125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26</v>
      </c>
      <c r="F14" s="243"/>
      <c r="G14" s="243"/>
      <c r="H14" s="243"/>
      <c r="I14" s="143" t="str">
        <f>IFERROR(VLOOKUP(F14,登録シート!$C$5:$T$106,11,0)&amp;" "&amp;DATEDIF(VLOOKUP(F14,登録シート!$C$5:$T$106,15,0),登録シート!$R$3,"y")&amp;"歳","")</f>
        <v/>
      </c>
      <c r="J14" s="3"/>
      <c r="K14" s="226" t="s">
        <v>26</v>
      </c>
      <c r="L14" s="245"/>
      <c r="M14" s="245"/>
      <c r="N14" s="230"/>
      <c r="O14" s="230"/>
      <c r="P14" s="230"/>
      <c r="Q14" s="230"/>
      <c r="R14" s="143" t="str">
        <f>IFERROR(VLOOKUP(N14,登録シート!$C$5:$T$106,11,0)&amp;" "&amp;DATEDIF(VLOOKUP(N14,登録シート!$C$5:$T$106,15,0),登録シート!$R$3,"y")&amp;"歳","")</f>
        <v/>
      </c>
    </row>
    <row r="15" spans="1:18" ht="18" customHeight="1" x14ac:dyDescent="0.45">
      <c r="A15" s="20" t="s">
        <v>26</v>
      </c>
      <c r="B15" s="125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26</v>
      </c>
      <c r="F15" s="243"/>
      <c r="G15" s="243"/>
      <c r="H15" s="243"/>
      <c r="I15" s="143" t="str">
        <f>IFERROR(VLOOKUP(F15,登録シート!$C$5:$T$106,11,0)&amp;" "&amp;DATEDIF(VLOOKUP(F15,登録シート!$C$5:$T$106,15,0),登録シート!$R$3,"y")&amp;"歳","")</f>
        <v/>
      </c>
      <c r="J15" s="3"/>
      <c r="K15" s="226" t="s">
        <v>26</v>
      </c>
      <c r="L15" s="245"/>
      <c r="M15" s="245"/>
      <c r="N15" s="230"/>
      <c r="O15" s="230"/>
      <c r="P15" s="230"/>
      <c r="Q15" s="230"/>
      <c r="R15" s="143" t="str">
        <f>IFERROR(VLOOKUP(N15,登録シート!$C$5:$T$106,11,0)&amp;" "&amp;DATEDIF(VLOOKUP(N15,登録シート!$C$5:$T$106,15,0),登録シート!$R$3,"y")&amp;"歳","")</f>
        <v/>
      </c>
    </row>
    <row r="16" spans="1:18" ht="18" customHeight="1" x14ac:dyDescent="0.45">
      <c r="A16" s="20" t="s">
        <v>27</v>
      </c>
      <c r="B16" s="125"/>
      <c r="C16" s="143" t="str">
        <f>IFERROR(VLOOKUP(B16,登録シート!$C$5:$T$106,11,0)&amp;" "&amp;DATEDIF(VLOOKUP(B16,登録シート!$C$5:$T$106,15,0),登録シート!$R$3,"y")&amp;"歳","")</f>
        <v/>
      </c>
      <c r="E16" s="20" t="s">
        <v>27</v>
      </c>
      <c r="F16" s="243"/>
      <c r="G16" s="243"/>
      <c r="H16" s="243"/>
      <c r="I16" s="143" t="str">
        <f>IFERROR(VLOOKUP(F16,登録シート!$C$5:$T$106,11,0)&amp;" "&amp;DATEDIF(VLOOKUP(F16,登録シート!$C$5:$T$106,15,0),登録シート!$R$3,"y")&amp;"歳","")</f>
        <v/>
      </c>
      <c r="J16" s="3"/>
      <c r="K16" s="226" t="s">
        <v>27</v>
      </c>
      <c r="L16" s="245"/>
      <c r="M16" s="245"/>
      <c r="N16" s="230"/>
      <c r="O16" s="230"/>
      <c r="P16" s="230"/>
      <c r="Q16" s="230"/>
      <c r="R16" s="143" t="str">
        <f>IFERROR(VLOOKUP(N16,登録シート!$C$5:$T$106,11,0)&amp;" "&amp;DATEDIF(VLOOKUP(N16,登録シート!$C$5:$T$106,15,0),登録シート!$R$3,"y")&amp;"歳","")</f>
        <v/>
      </c>
    </row>
    <row r="17" spans="1:25" ht="18" customHeight="1" x14ac:dyDescent="0.45">
      <c r="A17" s="20" t="s">
        <v>27</v>
      </c>
      <c r="B17" s="125"/>
      <c r="C17" s="143" t="str">
        <f>IFERROR(VLOOKUP(B17,登録シート!$C$5:$T$106,11,0)&amp;" "&amp;DATEDIF(VLOOKUP(B17,登録シート!$C$5:$T$106,15,0),登録シート!$R$3,"y")&amp;"歳","")</f>
        <v/>
      </c>
      <c r="E17" s="20" t="s">
        <v>27</v>
      </c>
      <c r="F17" s="243"/>
      <c r="G17" s="243"/>
      <c r="H17" s="243"/>
      <c r="I17" s="143" t="str">
        <f>IFERROR(VLOOKUP(F17,登録シート!$C$5:$T$106,11,0)&amp;" "&amp;DATEDIF(VLOOKUP(F17,登録シート!$C$5:$T$106,15,0),登録シート!$R$3,"y")&amp;"歳","")</f>
        <v/>
      </c>
      <c r="J17" s="3"/>
      <c r="K17" s="226" t="s">
        <v>27</v>
      </c>
      <c r="L17" s="245"/>
      <c r="M17" s="245"/>
      <c r="N17" s="230"/>
      <c r="O17" s="230"/>
      <c r="P17" s="230"/>
      <c r="Q17" s="230"/>
      <c r="R17" s="143" t="str">
        <f>IFERROR(VLOOKUP(N17,登録シート!$C$5:$T$106,11,0)&amp;" "&amp;DATEDIF(VLOOKUP(N17,登録シート!$C$5:$T$106,15,0),登録シート!$R$3,"y")&amp;"歳","")</f>
        <v/>
      </c>
    </row>
    <row r="18" spans="1:25" ht="18" customHeight="1" x14ac:dyDescent="0.45">
      <c r="A18" s="20" t="s">
        <v>27</v>
      </c>
      <c r="B18" s="125"/>
      <c r="C18" s="143" t="str">
        <f>IFERROR(VLOOKUP(B18,登録シート!$C$5:$T$106,11,0)&amp;" "&amp;DATEDIF(VLOOKUP(B18,登録シート!$C$5:$T$106,15,0),登録シート!$R$3,"y")&amp;"歳","")</f>
        <v/>
      </c>
      <c r="E18" s="20" t="s">
        <v>27</v>
      </c>
      <c r="F18" s="243"/>
      <c r="G18" s="243"/>
      <c r="H18" s="243"/>
      <c r="I18" s="143" t="str">
        <f>IFERROR(VLOOKUP(F18,登録シート!$C$5:$T$106,11,0)&amp;" "&amp;DATEDIF(VLOOKUP(F18,登録シート!$C$5:$T$106,15,0),登録シート!$R$3,"y")&amp;"歳","")</f>
        <v/>
      </c>
      <c r="J18" s="3"/>
      <c r="K18" s="226" t="s">
        <v>27</v>
      </c>
      <c r="L18" s="245"/>
      <c r="M18" s="245"/>
      <c r="N18" s="230"/>
      <c r="O18" s="230"/>
      <c r="P18" s="230"/>
      <c r="Q18" s="230"/>
      <c r="R18" s="143" t="str">
        <f>IFERROR(VLOOKUP(N18,登録シート!$C$5:$T$106,11,0)&amp;" "&amp;DATEDIF(VLOOKUP(N18,登録シート!$C$5:$T$106,15,0),登録シート!$R$3,"y")&amp;"歳","")</f>
        <v/>
      </c>
    </row>
    <row r="19" spans="1:25" ht="18" customHeight="1" x14ac:dyDescent="0.45">
      <c r="A19" s="20" t="s">
        <v>27</v>
      </c>
      <c r="B19" s="125"/>
      <c r="C19" s="143" t="str">
        <f>IFERROR(VLOOKUP(B19,登録シート!$C$5:$T$106,11,0)&amp;" "&amp;DATEDIF(VLOOKUP(B19,登録シート!$C$5:$T$106,15,0),登録シート!$R$3,"y")&amp;"歳","")</f>
        <v/>
      </c>
      <c r="E19" s="20" t="s">
        <v>27</v>
      </c>
      <c r="F19" s="243"/>
      <c r="G19" s="243"/>
      <c r="H19" s="243"/>
      <c r="I19" s="143" t="str">
        <f>IFERROR(VLOOKUP(F19,登録シート!$C$5:$T$106,11,0)&amp;" "&amp;DATEDIF(VLOOKUP(F19,登録シート!$C$5:$T$106,15,0),登録シート!$R$3,"y")&amp;"歳","")</f>
        <v/>
      </c>
      <c r="J19" s="3"/>
      <c r="K19" s="226" t="s">
        <v>27</v>
      </c>
      <c r="L19" s="245"/>
      <c r="M19" s="245"/>
      <c r="N19" s="230"/>
      <c r="O19" s="230"/>
      <c r="P19" s="230"/>
      <c r="Q19" s="230"/>
      <c r="R19" s="143" t="str">
        <f>IFERROR(VLOOKUP(N19,登録シート!$C$5:$T$106,11,0)&amp;" "&amp;DATEDIF(VLOOKUP(N19,登録シート!$C$5:$T$106,15,0),登録シート!$R$3,"y")&amp;"歳","")</f>
        <v/>
      </c>
    </row>
    <row r="20" spans="1:25" ht="18" customHeight="1" thickBot="1" x14ac:dyDescent="0.5">
      <c r="A20" s="38" t="s">
        <v>27</v>
      </c>
      <c r="B20" s="124"/>
      <c r="C20" s="144" t="str">
        <f>IFERROR(VLOOKUP(B20,登録シート!$C$5:$T$106,11,0)&amp;" "&amp;DATEDIF(VLOOKUP(B20,登録シート!$C$5:$T$106,15,0),登録シート!$R$3,"y")&amp;"歳","")</f>
        <v/>
      </c>
      <c r="E20" s="38" t="s">
        <v>27</v>
      </c>
      <c r="F20" s="244"/>
      <c r="G20" s="244"/>
      <c r="H20" s="244"/>
      <c r="I20" s="144" t="str">
        <f>IFERROR(VLOOKUP(F20,登録シート!$C$5:$T$106,11,0)&amp;" "&amp;DATEDIF(VLOOKUP(F20,登録シート!$C$5:$T$106,15,0),登録シート!$R$3,"y")&amp;"歳","")</f>
        <v/>
      </c>
      <c r="J20" s="3"/>
      <c r="K20" s="237" t="s">
        <v>27</v>
      </c>
      <c r="L20" s="229"/>
      <c r="M20" s="229"/>
      <c r="N20" s="240"/>
      <c r="O20" s="240"/>
      <c r="P20" s="240"/>
      <c r="Q20" s="240"/>
      <c r="R20" s="144" t="str">
        <f>IFERROR(VLOOKUP(N20,登録シート!$C$5:$T$106,11,0)&amp;" "&amp;DATEDIF(VLOOKUP(N20,登録シート!$C$5:$T$106,15,0),登録シート!$R$3,"y")&amp;"歳","")</f>
        <v/>
      </c>
    </row>
    <row r="21" spans="1:25" ht="25.2" customHeight="1" thickBot="1" x14ac:dyDescent="0.5">
      <c r="B21" s="8"/>
      <c r="C21" s="8"/>
      <c r="E21" s="279" t="s">
        <v>278</v>
      </c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</row>
    <row r="22" spans="1:25" ht="18" customHeight="1" thickBot="1" x14ac:dyDescent="0.5">
      <c r="A22" s="1"/>
      <c r="B22" s="1"/>
      <c r="C22" s="1"/>
      <c r="F22" s="264" t="s">
        <v>51</v>
      </c>
      <c r="G22" s="265"/>
      <c r="H22" s="265"/>
      <c r="I22" s="265"/>
      <c r="J22" s="265"/>
      <c r="K22" s="265"/>
      <c r="L22" s="266"/>
    </row>
    <row r="23" spans="1:25" ht="18" customHeight="1" thickBot="1" x14ac:dyDescent="0.5">
      <c r="A23" s="241" t="s">
        <v>49</v>
      </c>
      <c r="B23" s="241"/>
      <c r="C23" s="241"/>
      <c r="D23" s="262" t="s">
        <v>50</v>
      </c>
      <c r="E23" s="263"/>
      <c r="F23" s="27" t="s">
        <v>52</v>
      </c>
      <c r="G23" s="27" t="s">
        <v>53</v>
      </c>
      <c r="H23" s="27" t="s">
        <v>54</v>
      </c>
      <c r="I23" s="27" t="s">
        <v>55</v>
      </c>
      <c r="J23" s="263" t="s">
        <v>56</v>
      </c>
      <c r="K23" s="263"/>
      <c r="L23" s="267"/>
    </row>
    <row r="24" spans="1:25" ht="18" customHeight="1" x14ac:dyDescent="0.45">
      <c r="A24" s="17" t="s">
        <v>25</v>
      </c>
      <c r="B24" s="123"/>
      <c r="C24" s="146" t="str">
        <f>IFERROR(VLOOKUP(B24,登録シート!$C$5:$T$106,11,0)&amp;" "&amp;DATEDIF(VLOOKUP(B24,登録シート!$C$5:$T$106,15,0),登録シート!$R$3,"y")&amp;"歳","")</f>
        <v/>
      </c>
      <c r="D24" s="275"/>
      <c r="E24" s="273"/>
      <c r="F24" s="116"/>
      <c r="G24" s="116"/>
      <c r="H24" s="116"/>
      <c r="I24" s="116"/>
      <c r="J24" s="273"/>
      <c r="K24" s="273"/>
      <c r="L24" s="274"/>
      <c r="T24" s="91">
        <f>COUNTA(F24:L24)</f>
        <v>0</v>
      </c>
      <c r="U24">
        <f>D24*10+COUNTA(F24)</f>
        <v>0</v>
      </c>
      <c r="V24">
        <f>D24*10+COUNTA(G24)</f>
        <v>0</v>
      </c>
      <c r="W24">
        <f>D24*10+COUNTA(H24)</f>
        <v>0</v>
      </c>
      <c r="X24">
        <f>D24*10+COUNTA(I24)</f>
        <v>0</v>
      </c>
      <c r="Y24">
        <f>D24*10+COUNTA(J24)</f>
        <v>0</v>
      </c>
    </row>
    <row r="25" spans="1:25" ht="18" customHeight="1" x14ac:dyDescent="0.45">
      <c r="A25" s="20" t="s">
        <v>26</v>
      </c>
      <c r="B25" s="127"/>
      <c r="C25" s="147" t="str">
        <f>IFERROR(VLOOKUP(B25,登録シート!$C$5:$T$106,11,0)&amp;" "&amp;DATEDIF(VLOOKUP(B25,登録シート!$C$5:$T$106,15,0),登録シート!$R$3,"y")&amp;"歳","")</f>
        <v/>
      </c>
      <c r="D25" s="276"/>
      <c r="E25" s="277"/>
      <c r="F25" s="118"/>
      <c r="G25" s="118"/>
      <c r="H25" s="118"/>
      <c r="I25" s="118"/>
      <c r="J25" s="277"/>
      <c r="K25" s="277"/>
      <c r="L25" s="278"/>
      <c r="T25" s="91">
        <f t="shared" ref="T25:T41" si="0">COUNTA(F25:L25)</f>
        <v>0</v>
      </c>
      <c r="U25">
        <f t="shared" ref="U25:U41" si="1">D25*10+COUNTA(F25)</f>
        <v>0</v>
      </c>
      <c r="V25">
        <f t="shared" ref="V25:V41" si="2">D25*10+COUNTA(G25)</f>
        <v>0</v>
      </c>
      <c r="W25">
        <f t="shared" ref="W25:W41" si="3">D25*10+COUNTA(H25)</f>
        <v>0</v>
      </c>
      <c r="X25">
        <f t="shared" ref="X25:X41" si="4">D25*10+COUNTA(I25)</f>
        <v>0</v>
      </c>
      <c r="Y25">
        <f t="shared" ref="Y25:Y41" si="5">D25*10+COUNTA(J25)</f>
        <v>0</v>
      </c>
    </row>
    <row r="26" spans="1:25" ht="18" customHeight="1" x14ac:dyDescent="0.45">
      <c r="A26" s="20" t="s">
        <v>26</v>
      </c>
      <c r="B26" s="127"/>
      <c r="C26" s="147" t="str">
        <f>IFERROR(VLOOKUP(B26,登録シート!$C$5:$T$106,11,0)&amp;" "&amp;DATEDIF(VLOOKUP(B26,登録シート!$C$5:$T$106,15,0),登録シート!$R$3,"y")&amp;"歳","")</f>
        <v/>
      </c>
      <c r="D26" s="276"/>
      <c r="E26" s="277"/>
      <c r="F26" s="118"/>
      <c r="G26" s="118"/>
      <c r="H26" s="118"/>
      <c r="I26" s="118"/>
      <c r="J26" s="277"/>
      <c r="K26" s="277"/>
      <c r="L26" s="278"/>
      <c r="T26" s="91">
        <f t="shared" si="0"/>
        <v>0</v>
      </c>
      <c r="U26">
        <f t="shared" si="1"/>
        <v>0</v>
      </c>
      <c r="V26">
        <f t="shared" si="2"/>
        <v>0</v>
      </c>
      <c r="W26">
        <f t="shared" si="3"/>
        <v>0</v>
      </c>
      <c r="X26">
        <f t="shared" si="4"/>
        <v>0</v>
      </c>
      <c r="Y26">
        <f t="shared" si="5"/>
        <v>0</v>
      </c>
    </row>
    <row r="27" spans="1:25" ht="18" customHeight="1" x14ac:dyDescent="0.45">
      <c r="A27" s="20" t="s">
        <v>27</v>
      </c>
      <c r="B27" s="127"/>
      <c r="C27" s="147" t="str">
        <f>IFERROR(VLOOKUP(B27,登録シート!$C$5:$T$106,11,0)&amp;" "&amp;DATEDIF(VLOOKUP(B27,登録シート!$C$5:$T$106,15,0),登録シート!$R$3,"y")&amp;"歳","")</f>
        <v/>
      </c>
      <c r="D27" s="247"/>
      <c r="E27" s="230"/>
      <c r="F27" s="99"/>
      <c r="G27" s="99"/>
      <c r="H27" s="99"/>
      <c r="I27" s="99"/>
      <c r="J27" s="230"/>
      <c r="K27" s="230"/>
      <c r="L27" s="246"/>
      <c r="T27" s="91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  <c r="Y27">
        <f t="shared" si="5"/>
        <v>0</v>
      </c>
    </row>
    <row r="28" spans="1:25" ht="18" customHeight="1" x14ac:dyDescent="0.45">
      <c r="A28" s="20" t="s">
        <v>27</v>
      </c>
      <c r="B28" s="127"/>
      <c r="C28" s="147" t="str">
        <f>IFERROR(VLOOKUP(B28,登録シート!$C$5:$T$106,11,0)&amp;" "&amp;DATEDIF(VLOOKUP(B28,登録シート!$C$5:$T$106,15,0),登録シート!$R$3,"y")&amp;"歳","")</f>
        <v/>
      </c>
      <c r="D28" s="247"/>
      <c r="E28" s="230"/>
      <c r="F28" s="99"/>
      <c r="G28" s="99"/>
      <c r="H28" s="99"/>
      <c r="I28" s="99"/>
      <c r="J28" s="230"/>
      <c r="K28" s="230"/>
      <c r="L28" s="246"/>
      <c r="T28" s="91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  <c r="Y28">
        <f t="shared" si="5"/>
        <v>0</v>
      </c>
    </row>
    <row r="29" spans="1:25" ht="18" customHeight="1" x14ac:dyDescent="0.45">
      <c r="A29" s="20" t="s">
        <v>27</v>
      </c>
      <c r="B29" s="127"/>
      <c r="C29" s="147" t="str">
        <f>IFERROR(VLOOKUP(B29,登録シート!$C$5:$T$106,11,0)&amp;" "&amp;DATEDIF(VLOOKUP(B29,登録シート!$C$5:$T$106,15,0),登録シート!$R$3,"y")&amp;"歳","")</f>
        <v/>
      </c>
      <c r="D29" s="247"/>
      <c r="E29" s="230"/>
      <c r="F29" s="99"/>
      <c r="G29" s="99"/>
      <c r="H29" s="99"/>
      <c r="I29" s="99"/>
      <c r="J29" s="230"/>
      <c r="K29" s="230"/>
      <c r="L29" s="246"/>
      <c r="T29" s="91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</row>
    <row r="30" spans="1:25" ht="18" customHeight="1" x14ac:dyDescent="0.45">
      <c r="A30" s="20" t="s">
        <v>27</v>
      </c>
      <c r="B30" s="127"/>
      <c r="C30" s="147" t="str">
        <f>IFERROR(VLOOKUP(B30,登録シート!$C$5:$T$106,11,0)&amp;" "&amp;DATEDIF(VLOOKUP(B30,登録シート!$C$5:$T$106,15,0),登録シート!$R$3,"y")&amp;"歳","")</f>
        <v/>
      </c>
      <c r="D30" s="247"/>
      <c r="E30" s="230"/>
      <c r="F30" s="99"/>
      <c r="G30" s="99"/>
      <c r="H30" s="99"/>
      <c r="I30" s="99"/>
      <c r="J30" s="230"/>
      <c r="K30" s="230"/>
      <c r="L30" s="246"/>
      <c r="T30" s="91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  <c r="Y30">
        <f t="shared" si="5"/>
        <v>0</v>
      </c>
    </row>
    <row r="31" spans="1:25" ht="18" customHeight="1" x14ac:dyDescent="0.45">
      <c r="A31" s="20" t="s">
        <v>27</v>
      </c>
      <c r="B31" s="127"/>
      <c r="C31" s="147" t="str">
        <f>IFERROR(VLOOKUP(B31,登録シート!$C$5:$T$106,11,0)&amp;" "&amp;DATEDIF(VLOOKUP(B31,登録シート!$C$5:$T$106,15,0),登録シート!$R$3,"y")&amp;"歳","")</f>
        <v/>
      </c>
      <c r="D31" s="247"/>
      <c r="E31" s="230"/>
      <c r="F31" s="99"/>
      <c r="G31" s="99"/>
      <c r="H31" s="99"/>
      <c r="I31" s="99"/>
      <c r="J31" s="230"/>
      <c r="K31" s="230"/>
      <c r="L31" s="246"/>
      <c r="T31" s="9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  <c r="Y31">
        <f t="shared" si="5"/>
        <v>0</v>
      </c>
    </row>
    <row r="32" spans="1:25" ht="18" customHeight="1" x14ac:dyDescent="0.45">
      <c r="A32" s="20" t="s">
        <v>27</v>
      </c>
      <c r="B32" s="127"/>
      <c r="C32" s="147" t="str">
        <f>IFERROR(VLOOKUP(B32,登録シート!$C$5:$T$106,11,0)&amp;" "&amp;DATEDIF(VLOOKUP(B32,登録シート!$C$5:$T$106,15,0),登録シート!$R$3,"y")&amp;"歳","")</f>
        <v/>
      </c>
      <c r="D32" s="247"/>
      <c r="E32" s="230"/>
      <c r="F32" s="99"/>
      <c r="G32" s="99"/>
      <c r="H32" s="99"/>
      <c r="I32" s="99"/>
      <c r="J32" s="230"/>
      <c r="K32" s="230"/>
      <c r="L32" s="246"/>
      <c r="T32" s="91">
        <f t="shared" si="0"/>
        <v>0</v>
      </c>
      <c r="U32">
        <f t="shared" si="1"/>
        <v>0</v>
      </c>
      <c r="V32">
        <f t="shared" si="2"/>
        <v>0</v>
      </c>
      <c r="W32">
        <f t="shared" si="3"/>
        <v>0</v>
      </c>
      <c r="X32">
        <f t="shared" si="4"/>
        <v>0</v>
      </c>
      <c r="Y32">
        <f t="shared" si="5"/>
        <v>0</v>
      </c>
    </row>
    <row r="33" spans="1:25" ht="18" customHeight="1" x14ac:dyDescent="0.45">
      <c r="A33" s="20" t="s">
        <v>27</v>
      </c>
      <c r="B33" s="127"/>
      <c r="C33" s="147" t="str">
        <f>IFERROR(VLOOKUP(B33,登録シート!$C$5:$T$106,11,0)&amp;" "&amp;DATEDIF(VLOOKUP(B33,登録シート!$C$5:$T$106,15,0),登録シート!$R$3,"y")&amp;"歳","")</f>
        <v/>
      </c>
      <c r="D33" s="247"/>
      <c r="E33" s="230"/>
      <c r="F33" s="99"/>
      <c r="G33" s="99"/>
      <c r="H33" s="99"/>
      <c r="I33" s="99"/>
      <c r="J33" s="230"/>
      <c r="K33" s="230"/>
      <c r="L33" s="246"/>
      <c r="T33" s="91">
        <f t="shared" si="0"/>
        <v>0</v>
      </c>
      <c r="U33">
        <f t="shared" si="1"/>
        <v>0</v>
      </c>
      <c r="V33">
        <f t="shared" si="2"/>
        <v>0</v>
      </c>
      <c r="W33">
        <f t="shared" si="3"/>
        <v>0</v>
      </c>
      <c r="X33">
        <f t="shared" si="4"/>
        <v>0</v>
      </c>
      <c r="Y33">
        <f t="shared" si="5"/>
        <v>0</v>
      </c>
    </row>
    <row r="34" spans="1:25" ht="18" customHeight="1" x14ac:dyDescent="0.45">
      <c r="A34" s="20" t="s">
        <v>27</v>
      </c>
      <c r="B34" s="127"/>
      <c r="C34" s="147" t="str">
        <f>IFERROR(VLOOKUP(B34,登録シート!$C$5:$T$106,11,0)&amp;" "&amp;DATEDIF(VLOOKUP(B34,登録シート!$C$5:$T$106,15,0),登録シート!$R$3,"y")&amp;"歳","")</f>
        <v/>
      </c>
      <c r="D34" s="247"/>
      <c r="E34" s="230"/>
      <c r="F34" s="99"/>
      <c r="G34" s="99"/>
      <c r="H34" s="99"/>
      <c r="I34" s="99"/>
      <c r="J34" s="230"/>
      <c r="K34" s="230"/>
      <c r="L34" s="246"/>
      <c r="T34" s="91">
        <f t="shared" si="0"/>
        <v>0</v>
      </c>
      <c r="U34">
        <f t="shared" si="1"/>
        <v>0</v>
      </c>
      <c r="V34">
        <f t="shared" si="2"/>
        <v>0</v>
      </c>
      <c r="W34">
        <f t="shared" si="3"/>
        <v>0</v>
      </c>
      <c r="X34">
        <f t="shared" si="4"/>
        <v>0</v>
      </c>
      <c r="Y34">
        <f t="shared" si="5"/>
        <v>0</v>
      </c>
    </row>
    <row r="35" spans="1:25" ht="18" customHeight="1" x14ac:dyDescent="0.45">
      <c r="A35" s="20" t="s">
        <v>27</v>
      </c>
      <c r="B35" s="127"/>
      <c r="C35" s="147" t="str">
        <f>IFERROR(VLOOKUP(B35,登録シート!$C$5:$T$106,11,0)&amp;" "&amp;DATEDIF(VLOOKUP(B35,登録シート!$C$5:$T$106,15,0),登録シート!$R$3,"y")&amp;"歳","")</f>
        <v/>
      </c>
      <c r="D35" s="247"/>
      <c r="E35" s="230"/>
      <c r="F35" s="99"/>
      <c r="G35" s="99"/>
      <c r="H35" s="99"/>
      <c r="I35" s="99"/>
      <c r="J35" s="230"/>
      <c r="K35" s="230"/>
      <c r="L35" s="246"/>
      <c r="T35" s="91">
        <f t="shared" si="0"/>
        <v>0</v>
      </c>
      <c r="U35">
        <f t="shared" si="1"/>
        <v>0</v>
      </c>
      <c r="V35">
        <f t="shared" si="2"/>
        <v>0</v>
      </c>
      <c r="W35">
        <f t="shared" si="3"/>
        <v>0</v>
      </c>
      <c r="X35">
        <f t="shared" si="4"/>
        <v>0</v>
      </c>
      <c r="Y35">
        <f t="shared" si="5"/>
        <v>0</v>
      </c>
    </row>
    <row r="36" spans="1:25" ht="18" customHeight="1" x14ac:dyDescent="0.45">
      <c r="A36" s="20" t="s">
        <v>27</v>
      </c>
      <c r="B36" s="127"/>
      <c r="C36" s="147" t="str">
        <f>IFERROR(VLOOKUP(B36,登録シート!$C$5:$T$106,11,0)&amp;" "&amp;DATEDIF(VLOOKUP(B36,登録シート!$C$5:$T$106,15,0),登録シート!$R$3,"y")&amp;"歳","")</f>
        <v/>
      </c>
      <c r="D36" s="247"/>
      <c r="E36" s="230"/>
      <c r="F36" s="99"/>
      <c r="G36" s="99"/>
      <c r="H36" s="99"/>
      <c r="I36" s="99"/>
      <c r="J36" s="230"/>
      <c r="K36" s="230"/>
      <c r="L36" s="246"/>
      <c r="T36" s="91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  <c r="Y36">
        <f t="shared" si="5"/>
        <v>0</v>
      </c>
    </row>
    <row r="37" spans="1:25" ht="18" customHeight="1" x14ac:dyDescent="0.45">
      <c r="A37" s="20" t="s">
        <v>27</v>
      </c>
      <c r="B37" s="127"/>
      <c r="C37" s="147" t="str">
        <f>IFERROR(VLOOKUP(B37,登録シート!$C$5:$T$106,11,0)&amp;" "&amp;DATEDIF(VLOOKUP(B37,登録シート!$C$5:$T$106,15,0),登録シート!$R$3,"y")&amp;"歳","")</f>
        <v/>
      </c>
      <c r="D37" s="247"/>
      <c r="E37" s="230"/>
      <c r="F37" s="99"/>
      <c r="G37" s="99"/>
      <c r="H37" s="99"/>
      <c r="I37" s="99"/>
      <c r="J37" s="230"/>
      <c r="K37" s="230"/>
      <c r="L37" s="246"/>
      <c r="T37" s="91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  <c r="Y37">
        <f t="shared" si="5"/>
        <v>0</v>
      </c>
    </row>
    <row r="38" spans="1:25" ht="18" customHeight="1" x14ac:dyDescent="0.45">
      <c r="A38" s="20" t="s">
        <v>27</v>
      </c>
      <c r="B38" s="127"/>
      <c r="C38" s="147" t="str">
        <f>IFERROR(VLOOKUP(B38,登録シート!$C$5:$T$106,11,0)&amp;" "&amp;DATEDIF(VLOOKUP(B38,登録シート!$C$5:$T$106,15,0),登録シート!$R$3,"y")&amp;"歳","")</f>
        <v/>
      </c>
      <c r="D38" s="247"/>
      <c r="E38" s="230"/>
      <c r="F38" s="99"/>
      <c r="G38" s="99"/>
      <c r="H38" s="99"/>
      <c r="I38" s="99"/>
      <c r="J38" s="230"/>
      <c r="K38" s="230"/>
      <c r="L38" s="246"/>
      <c r="T38" s="91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  <c r="Y38">
        <f t="shared" si="5"/>
        <v>0</v>
      </c>
    </row>
    <row r="39" spans="1:25" ht="18" customHeight="1" x14ac:dyDescent="0.45">
      <c r="A39" s="20" t="s">
        <v>27</v>
      </c>
      <c r="B39" s="127"/>
      <c r="C39" s="147" t="str">
        <f>IFERROR(VLOOKUP(B39,登録シート!$C$5:$T$106,11,0)&amp;" "&amp;DATEDIF(VLOOKUP(B39,登録シート!$C$5:$T$106,15,0),登録シート!$R$3,"y")&amp;"歳","")</f>
        <v/>
      </c>
      <c r="D39" s="247"/>
      <c r="E39" s="230"/>
      <c r="F39" s="99"/>
      <c r="G39" s="99"/>
      <c r="H39" s="99"/>
      <c r="I39" s="99"/>
      <c r="J39" s="230"/>
      <c r="K39" s="230"/>
      <c r="L39" s="246"/>
      <c r="T39" s="91">
        <f t="shared" si="0"/>
        <v>0</v>
      </c>
      <c r="U39">
        <f t="shared" si="1"/>
        <v>0</v>
      </c>
      <c r="V39">
        <f t="shared" si="2"/>
        <v>0</v>
      </c>
      <c r="W39">
        <f t="shared" si="3"/>
        <v>0</v>
      </c>
      <c r="X39">
        <f t="shared" si="4"/>
        <v>0</v>
      </c>
      <c r="Y39">
        <f t="shared" si="5"/>
        <v>0</v>
      </c>
    </row>
    <row r="40" spans="1:25" ht="18" customHeight="1" x14ac:dyDescent="0.45">
      <c r="A40" s="20" t="s">
        <v>27</v>
      </c>
      <c r="B40" s="127"/>
      <c r="C40" s="147" t="str">
        <f>IFERROR(VLOOKUP(B40,登録シート!$C$5:$T$106,11,0)&amp;" "&amp;DATEDIF(VLOOKUP(B40,登録シート!$C$5:$T$106,15,0),登録シート!$R$3,"y")&amp;"歳","")</f>
        <v/>
      </c>
      <c r="D40" s="247"/>
      <c r="E40" s="230"/>
      <c r="F40" s="99"/>
      <c r="G40" s="99"/>
      <c r="H40" s="99"/>
      <c r="I40" s="99"/>
      <c r="J40" s="230"/>
      <c r="K40" s="230"/>
      <c r="L40" s="246"/>
      <c r="T40" s="91">
        <f t="shared" si="0"/>
        <v>0</v>
      </c>
      <c r="U40">
        <f t="shared" si="1"/>
        <v>0</v>
      </c>
      <c r="V40">
        <f t="shared" si="2"/>
        <v>0</v>
      </c>
      <c r="W40">
        <f t="shared" si="3"/>
        <v>0</v>
      </c>
      <c r="X40">
        <f t="shared" si="4"/>
        <v>0</v>
      </c>
      <c r="Y40">
        <f t="shared" si="5"/>
        <v>0</v>
      </c>
    </row>
    <row r="41" spans="1:25" ht="18" customHeight="1" thickBot="1" x14ac:dyDescent="0.5">
      <c r="A41" s="38" t="s">
        <v>27</v>
      </c>
      <c r="B41" s="124"/>
      <c r="C41" s="148" t="str">
        <f>IFERROR(VLOOKUP(B41,登録シート!$C$5:$T$106,11,0)&amp;" "&amp;DATEDIF(VLOOKUP(B41,登録シート!$C$5:$T$106,15,0),登録シート!$R$3,"y")&amp;"歳","")</f>
        <v/>
      </c>
      <c r="D41" s="248"/>
      <c r="E41" s="240"/>
      <c r="F41" s="100"/>
      <c r="G41" s="100"/>
      <c r="H41" s="100"/>
      <c r="I41" s="100"/>
      <c r="J41" s="240"/>
      <c r="K41" s="240"/>
      <c r="L41" s="283"/>
      <c r="T41" s="91">
        <f t="shared" si="0"/>
        <v>0</v>
      </c>
      <c r="U41">
        <f t="shared" si="1"/>
        <v>0</v>
      </c>
      <c r="V41">
        <f t="shared" si="2"/>
        <v>0</v>
      </c>
      <c r="W41">
        <f t="shared" si="3"/>
        <v>0</v>
      </c>
      <c r="X41">
        <f t="shared" si="4"/>
        <v>0</v>
      </c>
      <c r="Y41">
        <f t="shared" si="5"/>
        <v>0</v>
      </c>
    </row>
    <row r="42" spans="1:25" ht="6" customHeight="1" x14ac:dyDescent="0.45"/>
    <row r="43" spans="1:25" ht="18" customHeight="1" x14ac:dyDescent="0.45">
      <c r="A43" t="s">
        <v>29</v>
      </c>
      <c r="B43">
        <f>COUNTA(B16,F16,N16)</f>
        <v>0</v>
      </c>
      <c r="C43" t="s">
        <v>30</v>
      </c>
      <c r="D43" s="3"/>
      <c r="F43">
        <f>COUNTA(F24:F41)</f>
        <v>0</v>
      </c>
      <c r="G43">
        <f t="shared" ref="G43:J43" si="6">COUNTA(G24:G41)</f>
        <v>0</v>
      </c>
      <c r="H43">
        <f t="shared" si="6"/>
        <v>0</v>
      </c>
      <c r="I43">
        <f t="shared" si="6"/>
        <v>0</v>
      </c>
      <c r="J43" s="281">
        <f t="shared" si="6"/>
        <v>0</v>
      </c>
      <c r="K43" s="281"/>
      <c r="L43" s="281"/>
    </row>
    <row r="44" spans="1:25" ht="18" customHeight="1" x14ac:dyDescent="0.45">
      <c r="A44" t="s">
        <v>32</v>
      </c>
      <c r="B44">
        <f>COUNTA(B27:B41)</f>
        <v>0</v>
      </c>
      <c r="C44" t="s">
        <v>31</v>
      </c>
      <c r="D44" s="3"/>
    </row>
    <row r="45" spans="1:25" ht="18" customHeight="1" x14ac:dyDescent="0.45">
      <c r="A45" t="s">
        <v>58</v>
      </c>
      <c r="B45">
        <f>SUM(T24:T41)</f>
        <v>0</v>
      </c>
      <c r="C45" t="s">
        <v>59</v>
      </c>
      <c r="D45" s="3"/>
    </row>
    <row r="46" spans="1:25" ht="18" customHeight="1" x14ac:dyDescent="0.45">
      <c r="A46" t="s">
        <v>286</v>
      </c>
      <c r="B46">
        <f>COUNTIF($D$24:$E$41,"1")</f>
        <v>0</v>
      </c>
      <c r="F46">
        <f>COUNTIF(U$24:U$41,"11")</f>
        <v>0</v>
      </c>
      <c r="G46">
        <f t="shared" ref="G46:I46" si="7">COUNTIF(V$24:V$41,"11")</f>
        <v>0</v>
      </c>
      <c r="H46">
        <f t="shared" si="7"/>
        <v>0</v>
      </c>
      <c r="I46">
        <f t="shared" si="7"/>
        <v>0</v>
      </c>
      <c r="J46" s="282">
        <f t="shared" ref="J46" si="8">COUNTIF(Y$24:Y$41,"11")</f>
        <v>0</v>
      </c>
      <c r="K46" s="282"/>
      <c r="L46" s="282"/>
    </row>
    <row r="47" spans="1:25" ht="22.05" customHeight="1" x14ac:dyDescent="0.45">
      <c r="A47" t="s">
        <v>287</v>
      </c>
      <c r="B47">
        <f>COUNTIF($D$24:$E$41,"2")</f>
        <v>0</v>
      </c>
      <c r="F47">
        <f>COUNTIF(U$24:U$41,"21")</f>
        <v>0</v>
      </c>
      <c r="G47">
        <f t="shared" ref="G47:I47" si="9">COUNTIF(V$24:V$41,"21")</f>
        <v>0</v>
      </c>
      <c r="H47">
        <f t="shared" si="9"/>
        <v>0</v>
      </c>
      <c r="I47">
        <f t="shared" si="9"/>
        <v>0</v>
      </c>
      <c r="J47" s="282">
        <f>COUNTIF(Y$24:Y$41,"21")</f>
        <v>0</v>
      </c>
      <c r="K47" s="282"/>
      <c r="L47" s="282"/>
    </row>
    <row r="48" spans="1:25" ht="22.05" customHeight="1" x14ac:dyDescent="0.45">
      <c r="A48" t="s">
        <v>288</v>
      </c>
      <c r="B48">
        <f>COUNTIF($D$24:$E$41,"3")</f>
        <v>0</v>
      </c>
      <c r="F48">
        <f>COUNTIF(U$24:U$41,"31")</f>
        <v>0</v>
      </c>
      <c r="G48">
        <f t="shared" ref="G48:I48" si="10">COUNTIF(V$24:V$41,"31")</f>
        <v>0</v>
      </c>
      <c r="H48">
        <f t="shared" si="10"/>
        <v>0</v>
      </c>
      <c r="I48">
        <f t="shared" si="10"/>
        <v>0</v>
      </c>
      <c r="J48" s="282">
        <f>COUNTIF(Y$24:Y$41,"31")</f>
        <v>0</v>
      </c>
      <c r="K48" s="282"/>
      <c r="L48" s="282"/>
    </row>
  </sheetData>
  <sheetProtection algorithmName="SHA-512" hashValue="Y2JrYwss2oNqYjADOqUsaDIW/q6g5btQLY7RubQIAnjWaI3N/M4I7cDKhopGN1l4fYK+vZX7HWacayjMm5r/+Q==" saltValue="eKDNINKRMS+xZlacQgG0lQ==" spinCount="100000" sheet="1" objects="1" scenarios="1"/>
  <mergeCells count="89">
    <mergeCell ref="J43:L43"/>
    <mergeCell ref="J46:L46"/>
    <mergeCell ref="J47:L47"/>
    <mergeCell ref="J48:L48"/>
    <mergeCell ref="N13:Q13"/>
    <mergeCell ref="N14:Q14"/>
    <mergeCell ref="J30:L30"/>
    <mergeCell ref="K19:M19"/>
    <mergeCell ref="K20:M20"/>
    <mergeCell ref="K13:M13"/>
    <mergeCell ref="K14:M14"/>
    <mergeCell ref="K15:M15"/>
    <mergeCell ref="K16:M16"/>
    <mergeCell ref="J41:L41"/>
    <mergeCell ref="J40:L40"/>
    <mergeCell ref="J35:L35"/>
    <mergeCell ref="D29:E29"/>
    <mergeCell ref="D30:E30"/>
    <mergeCell ref="N19:Q19"/>
    <mergeCell ref="N20:Q20"/>
    <mergeCell ref="J24:L24"/>
    <mergeCell ref="D24:E24"/>
    <mergeCell ref="D25:E25"/>
    <mergeCell ref="D26:E26"/>
    <mergeCell ref="D27:E27"/>
    <mergeCell ref="D28:E28"/>
    <mergeCell ref="J25:L25"/>
    <mergeCell ref="J26:L26"/>
    <mergeCell ref="J27:L27"/>
    <mergeCell ref="J28:L28"/>
    <mergeCell ref="J29:L29"/>
    <mergeCell ref="E21:R21"/>
    <mergeCell ref="D23:E23"/>
    <mergeCell ref="F22:L22"/>
    <mergeCell ref="J23:L23"/>
    <mergeCell ref="A23:C23"/>
    <mergeCell ref="A3:B3"/>
    <mergeCell ref="A4:E4"/>
    <mergeCell ref="A5:C5"/>
    <mergeCell ref="C3:I3"/>
    <mergeCell ref="B11:C11"/>
    <mergeCell ref="E9:F9"/>
    <mergeCell ref="A9:B9"/>
    <mergeCell ref="E5:R5"/>
    <mergeCell ref="G9:I9"/>
    <mergeCell ref="F16:H16"/>
    <mergeCell ref="F13:H13"/>
    <mergeCell ref="F14:H14"/>
    <mergeCell ref="K11:M11"/>
    <mergeCell ref="N11:R11"/>
    <mergeCell ref="A7:C7"/>
    <mergeCell ref="E7:I7"/>
    <mergeCell ref="F11:I11"/>
    <mergeCell ref="A1:O1"/>
    <mergeCell ref="P1:R1"/>
    <mergeCell ref="B6:C6"/>
    <mergeCell ref="K7:R7"/>
    <mergeCell ref="K9:N9"/>
    <mergeCell ref="O9:R9"/>
    <mergeCell ref="D40:E40"/>
    <mergeCell ref="D41:E41"/>
    <mergeCell ref="D31:E31"/>
    <mergeCell ref="D32:E32"/>
    <mergeCell ref="D33:E33"/>
    <mergeCell ref="D34:E34"/>
    <mergeCell ref="D35:E35"/>
    <mergeCell ref="D38:E38"/>
    <mergeCell ref="D37:E37"/>
    <mergeCell ref="D36:E36"/>
    <mergeCell ref="D39:E39"/>
    <mergeCell ref="J36:L36"/>
    <mergeCell ref="J37:L37"/>
    <mergeCell ref="J38:L38"/>
    <mergeCell ref="J39:L39"/>
    <mergeCell ref="J31:L31"/>
    <mergeCell ref="J32:L32"/>
    <mergeCell ref="J33:L33"/>
    <mergeCell ref="J34:L34"/>
    <mergeCell ref="F19:H19"/>
    <mergeCell ref="F20:H20"/>
    <mergeCell ref="F17:H17"/>
    <mergeCell ref="F18:H18"/>
    <mergeCell ref="N15:Q15"/>
    <mergeCell ref="N16:Q16"/>
    <mergeCell ref="N17:Q17"/>
    <mergeCell ref="N18:Q18"/>
    <mergeCell ref="K18:M18"/>
    <mergeCell ref="K17:M17"/>
    <mergeCell ref="F15:H15"/>
  </mergeCells>
  <phoneticPr fontId="2"/>
  <hyperlinks>
    <hyperlink ref="P1:R1" location="メインメニュー!A1" display="メインメニュー" xr:uid="{617C50E1-8E1B-AC40-AA82-3B7BDC3E21C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989A9E7-9A41-4A58-87AA-92E6EC3B3135}">
          <x14:formula1>
            <xm:f>リスト!$G$5</xm:f>
          </x14:formula1>
          <xm:sqref>F24:J41</xm:sqref>
        </x14:dataValidation>
        <x14:dataValidation type="list" allowBlank="1" showInputMessage="1" showErrorMessage="1" xr:uid="{EE81D5EF-E58E-4D0D-B6BC-54C7817EE865}">
          <x14:formula1>
            <xm:f>リスト!$E$1:$E$3</xm:f>
          </x14:formula1>
          <xm:sqref>C9:C10 C12 G9:G10 G12 M12 M10 O9:R9 D24:E41</xm:sqref>
        </x14:dataValidation>
        <x14:dataValidation type="list" allowBlank="1" showInputMessage="1" showErrorMessage="1" xr:uid="{198A946E-5A3C-F24C-B0E0-F3735D7F0BF5}">
          <x14:formula1>
            <xm:f>OFFSET(登録シート!$C$7,,,COUNTA(登録シート!$C$7:$G$106))</xm:f>
          </x14:formula1>
          <xm:sqref>F13:F20 N13:N20 B13:B20 B24:B41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D850-09BF-445B-8077-DF381052E4C0}">
  <sheetPr codeName="Sheet8">
    <tabColor rgb="FF0070C0"/>
    <pageSetUpPr fitToPage="1"/>
  </sheetPr>
  <dimension ref="A1:Y49"/>
  <sheetViews>
    <sheetView showGridLines="0" zoomScaleNormal="100" workbookViewId="0">
      <selection activeCell="N11" sqref="N11:R11"/>
    </sheetView>
  </sheetViews>
  <sheetFormatPr defaultColWidth="8.796875" defaultRowHeight="18" x14ac:dyDescent="0.45"/>
  <cols>
    <col min="2" max="2" width="13.5" customWidth="1"/>
    <col min="3" max="3" width="6.69921875" customWidth="1"/>
    <col min="4" max="4" width="1.69921875" customWidth="1"/>
    <col min="5" max="5" width="8.796875" customWidth="1"/>
    <col min="6" max="9" width="7" customWidth="1"/>
    <col min="10" max="10" width="1.296875" customWidth="1"/>
    <col min="11" max="11" width="2.296875" customWidth="1"/>
    <col min="12" max="12" width="3.296875" customWidth="1"/>
    <col min="13" max="13" width="4.796875" customWidth="1"/>
    <col min="14" max="14" width="4.19921875" customWidth="1"/>
    <col min="15" max="15" width="3.69921875" customWidth="1"/>
    <col min="16" max="16" width="4.19921875" customWidth="1"/>
    <col min="17" max="17" width="4.5" customWidth="1"/>
    <col min="18" max="18" width="6.69921875" customWidth="1"/>
    <col min="20" max="20" width="8.796875" style="91" customWidth="1"/>
    <col min="21" max="25" width="8.796875" customWidth="1"/>
  </cols>
  <sheetData>
    <row r="1" spans="1:18" ht="26.4" x14ac:dyDescent="0.45">
      <c r="A1" s="295" t="s">
        <v>172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00" t="s">
        <v>282</v>
      </c>
      <c r="P1" s="201"/>
      <c r="Q1" s="201"/>
      <c r="R1" s="201"/>
    </row>
    <row r="2" spans="1:18" ht="6" customHeight="1" thickBot="1" x14ac:dyDescent="0.5"/>
    <row r="3" spans="1:18" ht="24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7"/>
      <c r="J3" s="7"/>
      <c r="K3" s="7"/>
    </row>
    <row r="4" spans="1:18" ht="8.5500000000000007" customHeight="1" x14ac:dyDescent="0.45">
      <c r="A4" s="268"/>
      <c r="B4" s="268"/>
      <c r="C4" s="268"/>
      <c r="D4" s="268"/>
      <c r="E4" s="268"/>
      <c r="F4" s="1"/>
      <c r="G4" s="1"/>
      <c r="H4" s="1"/>
      <c r="I4" s="1"/>
      <c r="J4" s="1"/>
      <c r="K4" s="1"/>
    </row>
    <row r="5" spans="1:18" x14ac:dyDescent="0.45">
      <c r="A5" s="241" t="s">
        <v>60</v>
      </c>
      <c r="B5" s="241"/>
      <c r="C5" s="241"/>
      <c r="E5" s="249" t="s">
        <v>181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</row>
    <row r="6" spans="1:18" ht="18.600000000000001" thickBot="1" x14ac:dyDescent="0.5">
      <c r="A6" s="159" t="s">
        <v>269</v>
      </c>
      <c r="B6" s="159"/>
      <c r="C6" s="159"/>
      <c r="E6" s="87" t="s">
        <v>264</v>
      </c>
      <c r="F6" s="87"/>
      <c r="G6" s="87"/>
      <c r="H6" s="87"/>
      <c r="I6" s="87"/>
      <c r="J6" s="87"/>
      <c r="K6" s="294" t="s">
        <v>265</v>
      </c>
      <c r="L6" s="294"/>
      <c r="M6" s="87"/>
      <c r="N6" s="87"/>
      <c r="O6" s="87"/>
      <c r="P6" s="87"/>
      <c r="Q6" s="87"/>
      <c r="R6" s="87"/>
    </row>
    <row r="7" spans="1:18" ht="18.600000000000001" thickBot="1" x14ac:dyDescent="0.5">
      <c r="A7" s="165">
        <f>C3</f>
        <v>0</v>
      </c>
      <c r="B7" s="165"/>
      <c r="C7" s="165"/>
      <c r="E7" s="250"/>
      <c r="F7" s="251"/>
      <c r="G7" s="251"/>
      <c r="H7" s="251"/>
      <c r="I7" s="252"/>
      <c r="K7" s="250"/>
      <c r="L7" s="251"/>
      <c r="M7" s="251"/>
      <c r="N7" s="251"/>
      <c r="O7" s="251"/>
      <c r="P7" s="251"/>
      <c r="Q7" s="251"/>
      <c r="R7" s="252"/>
    </row>
    <row r="8" spans="1:18" ht="5.55" customHeight="1" thickBot="1" x14ac:dyDescent="0.5">
      <c r="A8" s="2"/>
      <c r="B8" s="2"/>
      <c r="C8" s="2"/>
      <c r="E8" s="2"/>
      <c r="F8" s="2"/>
      <c r="G8" s="2"/>
      <c r="K8" s="2"/>
      <c r="L8" s="2"/>
      <c r="M8" s="2"/>
    </row>
    <row r="9" spans="1:18" ht="20.399999999999999" thickBot="1" x14ac:dyDescent="0.5">
      <c r="A9" s="253" t="s">
        <v>48</v>
      </c>
      <c r="B9" s="254"/>
      <c r="C9" s="104"/>
      <c r="E9" s="253" t="s">
        <v>48</v>
      </c>
      <c r="F9" s="254"/>
      <c r="G9" s="269"/>
      <c r="H9" s="270"/>
      <c r="I9" s="271"/>
      <c r="J9" s="47"/>
      <c r="K9" s="253" t="s">
        <v>48</v>
      </c>
      <c r="L9" s="254"/>
      <c r="M9" s="254"/>
      <c r="N9" s="254"/>
      <c r="O9" s="255"/>
      <c r="P9" s="255"/>
      <c r="Q9" s="255"/>
      <c r="R9" s="256"/>
    </row>
    <row r="10" spans="1:18" ht="4.95" customHeight="1" thickBot="1" x14ac:dyDescent="0.5">
      <c r="A10" s="1"/>
      <c r="B10" s="1"/>
      <c r="C10" s="46"/>
      <c r="E10" s="1"/>
      <c r="F10" s="1"/>
      <c r="G10" s="46"/>
      <c r="H10" s="46"/>
      <c r="I10" s="46"/>
      <c r="J10" s="46"/>
      <c r="K10" s="1"/>
      <c r="L10" s="1"/>
      <c r="M10" s="46"/>
      <c r="N10" s="46"/>
      <c r="O10" s="46"/>
    </row>
    <row r="11" spans="1:18" ht="20.399999999999999" thickBot="1" x14ac:dyDescent="0.5">
      <c r="A11" s="21" t="s">
        <v>163</v>
      </c>
      <c r="B11" s="257"/>
      <c r="C11" s="258"/>
      <c r="E11" s="21" t="s">
        <v>163</v>
      </c>
      <c r="F11" s="259"/>
      <c r="G11" s="260"/>
      <c r="H11" s="260"/>
      <c r="I11" s="261"/>
      <c r="J11" s="46"/>
      <c r="K11" s="231" t="s">
        <v>163</v>
      </c>
      <c r="L11" s="175"/>
      <c r="M11" s="175"/>
      <c r="N11" s="257"/>
      <c r="O11" s="257"/>
      <c r="P11" s="257"/>
      <c r="Q11" s="257"/>
      <c r="R11" s="258"/>
    </row>
    <row r="12" spans="1:18" ht="4.95" customHeight="1" thickBot="1" x14ac:dyDescent="0.5">
      <c r="A12" s="1"/>
      <c r="B12" s="1"/>
      <c r="C12" s="46"/>
      <c r="E12" s="1"/>
      <c r="F12" s="1"/>
      <c r="G12" s="46"/>
      <c r="H12" s="46"/>
      <c r="I12" s="46"/>
      <c r="J12" s="46"/>
      <c r="K12" s="1"/>
      <c r="L12" s="1"/>
      <c r="M12" s="46"/>
      <c r="N12" s="46"/>
      <c r="O12" s="46"/>
    </row>
    <row r="13" spans="1:18" x14ac:dyDescent="0.45">
      <c r="A13" s="17" t="s">
        <v>25</v>
      </c>
      <c r="B13" s="123"/>
      <c r="C13" s="142" t="str">
        <f>IFERROR(VLOOKUP(B13,登録シート!$C$5:$T$106,11,0)&amp;" "&amp;DATEDIF(VLOOKUP(B13,登録シート!$C$5:$T$106,15,0),登録シート!$R$3,"y")&amp;"歳","")</f>
        <v/>
      </c>
      <c r="E13" s="17" t="s">
        <v>25</v>
      </c>
      <c r="F13" s="272"/>
      <c r="G13" s="272"/>
      <c r="H13" s="272"/>
      <c r="I13" s="145" t="str">
        <f>IFERROR(VLOOKUP(F13,登録シート!$C$5:$T$106,11,0)&amp;" "&amp;DATEDIF(VLOOKUP(F13,登録シート!$C$5:$T$106,15,0),登録シート!$R$3,"y")&amp;"歳","")</f>
        <v/>
      </c>
      <c r="J13" s="3"/>
      <c r="K13" s="236" t="s">
        <v>25</v>
      </c>
      <c r="L13" s="195"/>
      <c r="M13" s="195"/>
      <c r="N13" s="272"/>
      <c r="O13" s="272"/>
      <c r="P13" s="272"/>
      <c r="Q13" s="272"/>
      <c r="R13" s="145" t="str">
        <f>IFERROR(VLOOKUP(N13,登録シート!$C$5:$T$106,11,0)&amp;" "&amp;DATEDIF(VLOOKUP(N13,登録シート!$C$5:$T$106,15,0),登録シート!$R$3,"y")&amp;"歳","")</f>
        <v/>
      </c>
    </row>
    <row r="14" spans="1:18" x14ac:dyDescent="0.45">
      <c r="A14" s="20" t="s">
        <v>26</v>
      </c>
      <c r="B14" s="125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26</v>
      </c>
      <c r="F14" s="243"/>
      <c r="G14" s="243"/>
      <c r="H14" s="243"/>
      <c r="I14" s="143" t="str">
        <f>IFERROR(VLOOKUP(F14,登録シート!$C$5:$T$106,11,0)&amp;" "&amp;DATEDIF(VLOOKUP(F14,登録シート!$C$5:$T$106,15,0),登録シート!$R$3,"y")&amp;"歳","")</f>
        <v/>
      </c>
      <c r="J14" s="3"/>
      <c r="K14" s="226" t="s">
        <v>26</v>
      </c>
      <c r="L14" s="245"/>
      <c r="M14" s="245"/>
      <c r="N14" s="243"/>
      <c r="O14" s="243"/>
      <c r="P14" s="243"/>
      <c r="Q14" s="243"/>
      <c r="R14" s="143" t="str">
        <f>IFERROR(VLOOKUP(N14,登録シート!$C$5:$T$106,11,0)&amp;" "&amp;DATEDIF(VLOOKUP(N14,登録シート!$C$5:$T$106,15,0),登録シート!$R$3,"y")&amp;"歳","")</f>
        <v/>
      </c>
    </row>
    <row r="15" spans="1:18" x14ac:dyDescent="0.45">
      <c r="A15" s="20" t="s">
        <v>26</v>
      </c>
      <c r="B15" s="125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26</v>
      </c>
      <c r="F15" s="243"/>
      <c r="G15" s="243"/>
      <c r="H15" s="243"/>
      <c r="I15" s="143" t="str">
        <f>IFERROR(VLOOKUP(F15,登録シート!$C$5:$T$106,11,0)&amp;" "&amp;DATEDIF(VLOOKUP(F15,登録シート!$C$5:$T$106,15,0),登録シート!$R$3,"y")&amp;"歳","")</f>
        <v/>
      </c>
      <c r="J15" s="3"/>
      <c r="K15" s="226" t="s">
        <v>26</v>
      </c>
      <c r="L15" s="245"/>
      <c r="M15" s="245"/>
      <c r="N15" s="243"/>
      <c r="O15" s="243"/>
      <c r="P15" s="243"/>
      <c r="Q15" s="243"/>
      <c r="R15" s="143" t="str">
        <f>IFERROR(VLOOKUP(N15,登録シート!$C$5:$T$106,11,0)&amp;" "&amp;DATEDIF(VLOOKUP(N15,登録シート!$C$5:$T$106,15,0),登録シート!$R$3,"y")&amp;"歳","")</f>
        <v/>
      </c>
    </row>
    <row r="16" spans="1:18" x14ac:dyDescent="0.45">
      <c r="A16" s="20" t="s">
        <v>27</v>
      </c>
      <c r="B16" s="125"/>
      <c r="C16" s="143" t="str">
        <f>IFERROR(VLOOKUP(B16,登録シート!$C$5:$T$106,11,0)&amp;" "&amp;DATEDIF(VLOOKUP(B16,登録シート!$C$5:$T$106,15,0),登録シート!$R$3,"y")&amp;"歳","")</f>
        <v/>
      </c>
      <c r="E16" s="20" t="s">
        <v>27</v>
      </c>
      <c r="F16" s="243"/>
      <c r="G16" s="243"/>
      <c r="H16" s="243"/>
      <c r="I16" s="143" t="str">
        <f>IFERROR(VLOOKUP(F16,登録シート!$C$5:$T$106,11,0)&amp;" "&amp;DATEDIF(VLOOKUP(F16,登録シート!$C$5:$T$106,15,0),登録シート!$R$3,"y")&amp;"歳","")</f>
        <v/>
      </c>
      <c r="J16" s="3"/>
      <c r="K16" s="226" t="s">
        <v>27</v>
      </c>
      <c r="L16" s="245"/>
      <c r="M16" s="245"/>
      <c r="N16" s="243"/>
      <c r="O16" s="243"/>
      <c r="P16" s="243"/>
      <c r="Q16" s="243"/>
      <c r="R16" s="143" t="str">
        <f>IFERROR(VLOOKUP(N16,登録シート!$C$5:$T$106,11,0)&amp;" "&amp;DATEDIF(VLOOKUP(N16,登録シート!$C$5:$T$106,15,0),登録シート!$R$3,"y")&amp;"歳","")</f>
        <v/>
      </c>
    </row>
    <row r="17" spans="1:25" ht="19.05" customHeight="1" x14ac:dyDescent="0.45">
      <c r="A17" s="20" t="s">
        <v>27</v>
      </c>
      <c r="B17" s="125"/>
      <c r="C17" s="143" t="str">
        <f>IFERROR(VLOOKUP(B17,登録シート!$C$5:$T$106,11,0)&amp;" "&amp;DATEDIF(VLOOKUP(B17,登録シート!$C$5:$T$106,15,0),登録シート!$R$3,"y")&amp;"歳","")</f>
        <v/>
      </c>
      <c r="E17" s="20" t="s">
        <v>27</v>
      </c>
      <c r="F17" s="243"/>
      <c r="G17" s="243"/>
      <c r="H17" s="243"/>
      <c r="I17" s="143" t="str">
        <f>IFERROR(VLOOKUP(F17,登録シート!$C$5:$T$106,11,0)&amp;" "&amp;DATEDIF(VLOOKUP(F17,登録シート!$C$5:$T$106,15,0),登録シート!$R$3,"y")&amp;"歳","")</f>
        <v/>
      </c>
      <c r="J17" s="3"/>
      <c r="K17" s="226" t="s">
        <v>27</v>
      </c>
      <c r="L17" s="245"/>
      <c r="M17" s="245"/>
      <c r="N17" s="243"/>
      <c r="O17" s="243"/>
      <c r="P17" s="243"/>
      <c r="Q17" s="243"/>
      <c r="R17" s="143" t="str">
        <f>IFERROR(VLOOKUP(N17,登録シート!$C$5:$T$106,11,0)&amp;" "&amp;DATEDIF(VLOOKUP(N17,登録シート!$C$5:$T$106,15,0),登録シート!$R$3,"y")&amp;"歳","")</f>
        <v/>
      </c>
    </row>
    <row r="18" spans="1:25" x14ac:dyDescent="0.45">
      <c r="A18" s="20" t="s">
        <v>27</v>
      </c>
      <c r="B18" s="125"/>
      <c r="C18" s="143" t="str">
        <f>IFERROR(VLOOKUP(B18,登録シート!$C$5:$T$106,11,0)&amp;" "&amp;DATEDIF(VLOOKUP(B18,登録シート!$C$5:$T$106,15,0),登録シート!$R$3,"y")&amp;"歳","")</f>
        <v/>
      </c>
      <c r="E18" s="20" t="s">
        <v>27</v>
      </c>
      <c r="F18" s="243"/>
      <c r="G18" s="243"/>
      <c r="H18" s="243"/>
      <c r="I18" s="143" t="str">
        <f>IFERROR(VLOOKUP(F18,登録シート!$C$5:$T$106,11,0)&amp;" "&amp;DATEDIF(VLOOKUP(F18,登録シート!$C$5:$T$106,15,0),登録シート!$R$3,"y")&amp;"歳","")</f>
        <v/>
      </c>
      <c r="J18" s="3"/>
      <c r="K18" s="226" t="s">
        <v>27</v>
      </c>
      <c r="L18" s="245"/>
      <c r="M18" s="245"/>
      <c r="N18" s="243"/>
      <c r="O18" s="243"/>
      <c r="P18" s="243"/>
      <c r="Q18" s="243"/>
      <c r="R18" s="143" t="str">
        <f>IFERROR(VLOOKUP(N18,登録シート!$C$5:$T$106,11,0)&amp;" "&amp;DATEDIF(VLOOKUP(N18,登録シート!$C$5:$T$106,15,0),登録シート!$R$3,"y")&amp;"歳","")</f>
        <v/>
      </c>
    </row>
    <row r="19" spans="1:25" x14ac:dyDescent="0.45">
      <c r="A19" s="20" t="s">
        <v>27</v>
      </c>
      <c r="B19" s="125"/>
      <c r="C19" s="143" t="str">
        <f>IFERROR(VLOOKUP(B19,登録シート!$C$5:$T$106,11,0)&amp;" "&amp;DATEDIF(VLOOKUP(B19,登録シート!$C$5:$T$106,15,0),登録シート!$R$3,"y")&amp;"歳","")</f>
        <v/>
      </c>
      <c r="E19" s="20" t="s">
        <v>27</v>
      </c>
      <c r="F19" s="243"/>
      <c r="G19" s="243"/>
      <c r="H19" s="243"/>
      <c r="I19" s="143" t="str">
        <f>IFERROR(VLOOKUP(F19,登録シート!$C$5:$T$106,11,0)&amp;" "&amp;DATEDIF(VLOOKUP(F19,登録シート!$C$5:$T$106,15,0),登録シート!$R$3,"y")&amp;"歳","")</f>
        <v/>
      </c>
      <c r="J19" s="3"/>
      <c r="K19" s="226" t="s">
        <v>27</v>
      </c>
      <c r="L19" s="245"/>
      <c r="M19" s="245"/>
      <c r="N19" s="243"/>
      <c r="O19" s="243"/>
      <c r="P19" s="243"/>
      <c r="Q19" s="243"/>
      <c r="R19" s="143" t="str">
        <f>IFERROR(VLOOKUP(N19,登録シート!$C$5:$T$106,11,0)&amp;" "&amp;DATEDIF(VLOOKUP(N19,登録シート!$C$5:$T$106,15,0),登録シート!$R$3,"y")&amp;"歳","")</f>
        <v/>
      </c>
    </row>
    <row r="20" spans="1:25" ht="18.600000000000001" thickBot="1" x14ac:dyDescent="0.5">
      <c r="A20" s="38" t="s">
        <v>27</v>
      </c>
      <c r="B20" s="130"/>
      <c r="C20" s="144" t="str">
        <f>IFERROR(VLOOKUP(B20,登録シート!$C$5:$T$106,11,0)&amp;" "&amp;DATEDIF(VLOOKUP(B20,登録シート!$C$5:$T$106,15,0),登録シート!$R$3,"y")&amp;"歳","")</f>
        <v/>
      </c>
      <c r="E20" s="38" t="s">
        <v>27</v>
      </c>
      <c r="F20" s="244"/>
      <c r="G20" s="244"/>
      <c r="H20" s="244"/>
      <c r="I20" s="144" t="str">
        <f>IFERROR(VLOOKUP(F20,登録シート!$C$5:$T$106,11,0)&amp;" "&amp;DATEDIF(VLOOKUP(F20,登録シート!$C$5:$T$106,15,0),登録シート!$R$3,"y")&amp;"歳","")</f>
        <v/>
      </c>
      <c r="J20" s="3"/>
      <c r="K20" s="237" t="s">
        <v>27</v>
      </c>
      <c r="L20" s="229"/>
      <c r="M20" s="229"/>
      <c r="N20" s="244"/>
      <c r="O20" s="244"/>
      <c r="P20" s="244"/>
      <c r="Q20" s="244"/>
      <c r="R20" s="144" t="str">
        <f>IFERROR(VLOOKUP(N20,登録シート!$C$5:$T$106,11,0)&amp;" "&amp;DATEDIF(VLOOKUP(N20,登録シート!$C$5:$T$106,15,0),登録シート!$R$3,"y")&amp;"歳","")</f>
        <v/>
      </c>
    </row>
    <row r="21" spans="1:25" x14ac:dyDescent="0.45">
      <c r="A21" s="115"/>
      <c r="B21" s="111"/>
      <c r="C21" s="111"/>
      <c r="E21" s="297" t="s">
        <v>279</v>
      </c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</row>
    <row r="22" spans="1:25" ht="16.8" customHeight="1" thickBot="1" x14ac:dyDescent="0.5">
      <c r="B22" s="8"/>
      <c r="C22" s="8"/>
      <c r="F22" s="8"/>
      <c r="G22" s="8"/>
      <c r="J22" s="3"/>
      <c r="K22" s="3"/>
    </row>
    <row r="23" spans="1:25" ht="18.600000000000001" thickBot="1" x14ac:dyDescent="0.5">
      <c r="A23" s="1"/>
      <c r="B23" s="1"/>
      <c r="C23" s="1"/>
      <c r="F23" s="264" t="s">
        <v>51</v>
      </c>
      <c r="G23" s="265"/>
      <c r="H23" s="265"/>
      <c r="I23" s="265"/>
      <c r="J23" s="265"/>
      <c r="K23" s="265"/>
      <c r="L23" s="266"/>
    </row>
    <row r="24" spans="1:25" ht="18.600000000000001" thickBot="1" x14ac:dyDescent="0.5">
      <c r="A24" s="241" t="s">
        <v>62</v>
      </c>
      <c r="B24" s="241"/>
      <c r="C24" s="241"/>
      <c r="D24" s="296" t="s">
        <v>50</v>
      </c>
      <c r="E24" s="286"/>
      <c r="F24" s="25" t="s">
        <v>52</v>
      </c>
      <c r="G24" s="25" t="s">
        <v>53</v>
      </c>
      <c r="H24" s="25" t="s">
        <v>54</v>
      </c>
      <c r="I24" s="25" t="s">
        <v>55</v>
      </c>
      <c r="J24" s="286" t="s">
        <v>56</v>
      </c>
      <c r="K24" s="286"/>
      <c r="L24" s="287"/>
    </row>
    <row r="25" spans="1:25" x14ac:dyDescent="0.45">
      <c r="A25" s="17" t="s">
        <v>25</v>
      </c>
      <c r="B25" s="123"/>
      <c r="C25" s="146" t="str">
        <f>IFERROR(VLOOKUP(B25,登録シート!$C$5:$T$106,11,0)&amp;" "&amp;DATEDIF(VLOOKUP(B25,登録シート!$C$5:$T$106,15,0),登録シート!$R$3,"y")&amp;"歳","")</f>
        <v/>
      </c>
      <c r="D25" s="292"/>
      <c r="E25" s="288"/>
      <c r="F25" s="120"/>
      <c r="G25" s="120"/>
      <c r="H25" s="120"/>
      <c r="I25" s="120"/>
      <c r="J25" s="288"/>
      <c r="K25" s="288"/>
      <c r="L25" s="289"/>
      <c r="T25" s="91">
        <f>COUNTA(F25:L25)</f>
        <v>0</v>
      </c>
      <c r="U25">
        <f>D25*10+COUNTA(F25)</f>
        <v>0</v>
      </c>
      <c r="V25">
        <f>D25*10+COUNTA(G25)</f>
        <v>0</v>
      </c>
      <c r="W25">
        <f>D25*10+COUNTA(H25)</f>
        <v>0</v>
      </c>
      <c r="X25">
        <f>D25*10+COUNTA(I25)</f>
        <v>0</v>
      </c>
      <c r="Y25">
        <f>D25*10+COUNTA(J25)</f>
        <v>0</v>
      </c>
    </row>
    <row r="26" spans="1:25" x14ac:dyDescent="0.45">
      <c r="A26" s="20" t="s">
        <v>26</v>
      </c>
      <c r="B26" s="125"/>
      <c r="C26" s="147" t="str">
        <f>IFERROR(VLOOKUP(B26,登録シート!$C$5:$T$106,11,0)&amp;" "&amp;DATEDIF(VLOOKUP(B26,登録シート!$C$5:$T$106,15,0),登録シート!$R$3,"y")&amp;"歳","")</f>
        <v/>
      </c>
      <c r="D26" s="293"/>
      <c r="E26" s="290"/>
      <c r="F26" s="121"/>
      <c r="G26" s="121"/>
      <c r="H26" s="121"/>
      <c r="I26" s="121"/>
      <c r="J26" s="290"/>
      <c r="K26" s="290"/>
      <c r="L26" s="291"/>
      <c r="T26" s="91">
        <f t="shared" ref="T26:T42" si="0">COUNTA(F26:L26)</f>
        <v>0</v>
      </c>
      <c r="U26">
        <f t="shared" ref="U26:U42" si="1">D26*10+COUNTA(F26)</f>
        <v>0</v>
      </c>
      <c r="V26">
        <f t="shared" ref="V26:V42" si="2">D26*10+COUNTA(G26)</f>
        <v>0</v>
      </c>
      <c r="W26">
        <f t="shared" ref="W26:W42" si="3">D26*10+COUNTA(H26)</f>
        <v>0</v>
      </c>
      <c r="X26">
        <f t="shared" ref="X26:X42" si="4">D26*10+COUNTA(I26)</f>
        <v>0</v>
      </c>
      <c r="Y26">
        <f t="shared" ref="Y26:Y42" si="5">D26*10+COUNTA(J26)</f>
        <v>0</v>
      </c>
    </row>
    <row r="27" spans="1:25" x14ac:dyDescent="0.45">
      <c r="A27" s="20" t="s">
        <v>26</v>
      </c>
      <c r="B27" s="125"/>
      <c r="C27" s="147" t="str">
        <f>IFERROR(VLOOKUP(B27,登録シート!$C$5:$T$106,11,0)&amp;" "&amp;DATEDIF(VLOOKUP(B27,登録シート!$C$5:$T$106,15,0),登録シート!$R$3,"y")&amp;"歳","")</f>
        <v/>
      </c>
      <c r="D27" s="293"/>
      <c r="E27" s="290"/>
      <c r="F27" s="121"/>
      <c r="G27" s="121"/>
      <c r="H27" s="121"/>
      <c r="I27" s="121"/>
      <c r="J27" s="290"/>
      <c r="K27" s="290"/>
      <c r="L27" s="291"/>
      <c r="T27" s="91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  <c r="Y27">
        <f t="shared" si="5"/>
        <v>0</v>
      </c>
    </row>
    <row r="28" spans="1:25" x14ac:dyDescent="0.45">
      <c r="A28" s="20" t="s">
        <v>27</v>
      </c>
      <c r="B28" s="125"/>
      <c r="C28" s="147" t="str">
        <f>IFERROR(VLOOKUP(B28,登録シート!$C$5:$T$106,11,0)&amp;" "&amp;DATEDIF(VLOOKUP(B28,登録シート!$C$5:$T$106,15,0),登録シート!$R$3,"y")&amp;"歳","")</f>
        <v/>
      </c>
      <c r="D28" s="284"/>
      <c r="E28" s="243"/>
      <c r="F28" s="105"/>
      <c r="G28" s="105"/>
      <c r="H28" s="105"/>
      <c r="I28" s="105"/>
      <c r="J28" s="243"/>
      <c r="K28" s="243"/>
      <c r="L28" s="285"/>
      <c r="T28" s="91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  <c r="Y28">
        <f t="shared" si="5"/>
        <v>0</v>
      </c>
    </row>
    <row r="29" spans="1:25" x14ac:dyDescent="0.45">
      <c r="A29" s="20" t="s">
        <v>27</v>
      </c>
      <c r="B29" s="125"/>
      <c r="C29" s="147" t="str">
        <f>IFERROR(VLOOKUP(B29,登録シート!$C$5:$T$106,11,0)&amp;" "&amp;DATEDIF(VLOOKUP(B29,登録シート!$C$5:$T$106,15,0),登録シート!$R$3,"y")&amp;"歳","")</f>
        <v/>
      </c>
      <c r="D29" s="284"/>
      <c r="E29" s="243"/>
      <c r="F29" s="105"/>
      <c r="G29" s="105"/>
      <c r="H29" s="105"/>
      <c r="I29" s="105"/>
      <c r="J29" s="243"/>
      <c r="K29" s="243"/>
      <c r="L29" s="285"/>
      <c r="T29" s="91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</row>
    <row r="30" spans="1:25" x14ac:dyDescent="0.45">
      <c r="A30" s="20" t="s">
        <v>27</v>
      </c>
      <c r="B30" s="125"/>
      <c r="C30" s="147" t="str">
        <f>IFERROR(VLOOKUP(B30,登録シート!$C$5:$T$106,11,0)&amp;" "&amp;DATEDIF(VLOOKUP(B30,登録シート!$C$5:$T$106,15,0),登録シート!$R$3,"y")&amp;"歳","")</f>
        <v/>
      </c>
      <c r="D30" s="284"/>
      <c r="E30" s="243"/>
      <c r="F30" s="105"/>
      <c r="G30" s="105"/>
      <c r="H30" s="105"/>
      <c r="I30" s="105"/>
      <c r="J30" s="243"/>
      <c r="K30" s="243"/>
      <c r="L30" s="285"/>
      <c r="T30" s="91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  <c r="Y30">
        <f t="shared" si="5"/>
        <v>0</v>
      </c>
    </row>
    <row r="31" spans="1:25" x14ac:dyDescent="0.45">
      <c r="A31" s="20" t="s">
        <v>27</v>
      </c>
      <c r="B31" s="131"/>
      <c r="C31" s="147" t="str">
        <f>IFERROR(VLOOKUP(B31,登録シート!$C$5:$T$106,11,0)&amp;" "&amp;DATEDIF(VLOOKUP(B31,登録シート!$C$5:$T$106,15,0),登録シート!$R$3,"y")&amp;"歳","")</f>
        <v/>
      </c>
      <c r="D31" s="284"/>
      <c r="E31" s="243"/>
      <c r="F31" s="105"/>
      <c r="G31" s="105"/>
      <c r="H31" s="105"/>
      <c r="I31" s="105"/>
      <c r="J31" s="243"/>
      <c r="K31" s="243"/>
      <c r="L31" s="285"/>
      <c r="T31" s="9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  <c r="Y31">
        <f t="shared" si="5"/>
        <v>0</v>
      </c>
    </row>
    <row r="32" spans="1:25" x14ac:dyDescent="0.45">
      <c r="A32" s="20" t="s">
        <v>27</v>
      </c>
      <c r="B32" s="125"/>
      <c r="C32" s="147" t="str">
        <f>IFERROR(VLOOKUP(B32,登録シート!$C$5:$T$106,11,0)&amp;" "&amp;DATEDIF(VLOOKUP(B32,登録シート!$C$5:$T$106,15,0),登録シート!$R$3,"y")&amp;"歳","")</f>
        <v/>
      </c>
      <c r="D32" s="284"/>
      <c r="E32" s="243"/>
      <c r="F32" s="105"/>
      <c r="G32" s="105"/>
      <c r="H32" s="105"/>
      <c r="I32" s="105"/>
      <c r="J32" s="243"/>
      <c r="K32" s="243"/>
      <c r="L32" s="285"/>
      <c r="T32" s="91">
        <f t="shared" si="0"/>
        <v>0</v>
      </c>
      <c r="U32">
        <f t="shared" si="1"/>
        <v>0</v>
      </c>
      <c r="V32">
        <f t="shared" si="2"/>
        <v>0</v>
      </c>
      <c r="W32">
        <f t="shared" si="3"/>
        <v>0</v>
      </c>
      <c r="X32">
        <f t="shared" si="4"/>
        <v>0</v>
      </c>
      <c r="Y32">
        <f t="shared" si="5"/>
        <v>0</v>
      </c>
    </row>
    <row r="33" spans="1:25" x14ac:dyDescent="0.45">
      <c r="A33" s="20" t="s">
        <v>27</v>
      </c>
      <c r="B33" s="125"/>
      <c r="C33" s="147" t="str">
        <f>IFERROR(VLOOKUP(B33,登録シート!$C$5:$T$106,11,0)&amp;" "&amp;DATEDIF(VLOOKUP(B33,登録シート!$C$5:$T$106,15,0),登録シート!$R$3,"y")&amp;"歳","")</f>
        <v/>
      </c>
      <c r="D33" s="284"/>
      <c r="E33" s="243"/>
      <c r="F33" s="105"/>
      <c r="G33" s="105"/>
      <c r="H33" s="105"/>
      <c r="I33" s="105"/>
      <c r="J33" s="243"/>
      <c r="K33" s="243"/>
      <c r="L33" s="285"/>
      <c r="T33" s="91">
        <f t="shared" si="0"/>
        <v>0</v>
      </c>
      <c r="U33">
        <f t="shared" si="1"/>
        <v>0</v>
      </c>
      <c r="V33">
        <f t="shared" si="2"/>
        <v>0</v>
      </c>
      <c r="W33">
        <f t="shared" si="3"/>
        <v>0</v>
      </c>
      <c r="X33">
        <f t="shared" si="4"/>
        <v>0</v>
      </c>
      <c r="Y33">
        <f t="shared" si="5"/>
        <v>0</v>
      </c>
    </row>
    <row r="34" spans="1:25" x14ac:dyDescent="0.45">
      <c r="A34" s="20" t="s">
        <v>27</v>
      </c>
      <c r="B34" s="125"/>
      <c r="C34" s="147" t="str">
        <f>IFERROR(VLOOKUP(B34,登録シート!$C$5:$T$106,11,0)&amp;" "&amp;DATEDIF(VLOOKUP(B34,登録シート!$C$5:$T$106,15,0),登録シート!$R$3,"y")&amp;"歳","")</f>
        <v/>
      </c>
      <c r="D34" s="284"/>
      <c r="E34" s="243"/>
      <c r="F34" s="105"/>
      <c r="G34" s="105"/>
      <c r="H34" s="105"/>
      <c r="I34" s="105"/>
      <c r="J34" s="243"/>
      <c r="K34" s="243"/>
      <c r="L34" s="285"/>
      <c r="T34" s="91">
        <f t="shared" si="0"/>
        <v>0</v>
      </c>
      <c r="U34">
        <f t="shared" si="1"/>
        <v>0</v>
      </c>
      <c r="V34">
        <f t="shared" si="2"/>
        <v>0</v>
      </c>
      <c r="W34">
        <f t="shared" si="3"/>
        <v>0</v>
      </c>
      <c r="X34">
        <f t="shared" si="4"/>
        <v>0</v>
      </c>
      <c r="Y34">
        <f t="shared" si="5"/>
        <v>0</v>
      </c>
    </row>
    <row r="35" spans="1:25" x14ac:dyDescent="0.45">
      <c r="A35" s="20" t="s">
        <v>27</v>
      </c>
      <c r="B35" s="125"/>
      <c r="C35" s="147" t="str">
        <f>IFERROR(VLOOKUP(B35,登録シート!$C$5:$T$106,11,0)&amp;" "&amp;DATEDIF(VLOOKUP(B35,登録シート!$C$5:$T$106,15,0),登録シート!$R$3,"y")&amp;"歳","")</f>
        <v/>
      </c>
      <c r="D35" s="284"/>
      <c r="E35" s="243"/>
      <c r="F35" s="105"/>
      <c r="G35" s="105"/>
      <c r="H35" s="105"/>
      <c r="I35" s="105"/>
      <c r="J35" s="243"/>
      <c r="K35" s="243"/>
      <c r="L35" s="285"/>
      <c r="T35" s="91">
        <f t="shared" si="0"/>
        <v>0</v>
      </c>
      <c r="U35">
        <f t="shared" si="1"/>
        <v>0</v>
      </c>
      <c r="V35">
        <f t="shared" si="2"/>
        <v>0</v>
      </c>
      <c r="W35">
        <f t="shared" si="3"/>
        <v>0</v>
      </c>
      <c r="X35">
        <f t="shared" si="4"/>
        <v>0</v>
      </c>
      <c r="Y35">
        <f t="shared" si="5"/>
        <v>0</v>
      </c>
    </row>
    <row r="36" spans="1:25" x14ac:dyDescent="0.45">
      <c r="A36" s="20" t="s">
        <v>27</v>
      </c>
      <c r="B36" s="125"/>
      <c r="C36" s="147" t="str">
        <f>IFERROR(VLOOKUP(B36,登録シート!$C$5:$T$106,11,0)&amp;" "&amp;DATEDIF(VLOOKUP(B36,登録シート!$C$5:$T$106,15,0),登録シート!$R$3,"y")&amp;"歳","")</f>
        <v/>
      </c>
      <c r="D36" s="284"/>
      <c r="E36" s="243"/>
      <c r="F36" s="105"/>
      <c r="G36" s="105"/>
      <c r="H36" s="105"/>
      <c r="I36" s="105"/>
      <c r="J36" s="243"/>
      <c r="K36" s="243"/>
      <c r="L36" s="285"/>
      <c r="T36" s="91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  <c r="Y36">
        <f t="shared" si="5"/>
        <v>0</v>
      </c>
    </row>
    <row r="37" spans="1:25" x14ac:dyDescent="0.45">
      <c r="A37" s="20" t="s">
        <v>27</v>
      </c>
      <c r="B37" s="125"/>
      <c r="C37" s="147" t="str">
        <f>IFERROR(VLOOKUP(B37,登録シート!$C$5:$T$106,11,0)&amp;" "&amp;DATEDIF(VLOOKUP(B37,登録シート!$C$5:$T$106,15,0),登録シート!$R$3,"y")&amp;"歳","")</f>
        <v/>
      </c>
      <c r="D37" s="284"/>
      <c r="E37" s="243"/>
      <c r="F37" s="105"/>
      <c r="G37" s="105"/>
      <c r="H37" s="105"/>
      <c r="I37" s="105"/>
      <c r="J37" s="243"/>
      <c r="K37" s="243"/>
      <c r="L37" s="285"/>
      <c r="T37" s="91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  <c r="Y37">
        <f t="shared" si="5"/>
        <v>0</v>
      </c>
    </row>
    <row r="38" spans="1:25" x14ac:dyDescent="0.45">
      <c r="A38" s="20" t="s">
        <v>27</v>
      </c>
      <c r="B38" s="125"/>
      <c r="C38" s="147" t="str">
        <f>IFERROR(VLOOKUP(B38,登録シート!$C$5:$T$106,11,0)&amp;" "&amp;DATEDIF(VLOOKUP(B38,登録シート!$C$5:$T$106,15,0),登録シート!$R$3,"y")&amp;"歳","")</f>
        <v/>
      </c>
      <c r="D38" s="284"/>
      <c r="E38" s="243"/>
      <c r="F38" s="105"/>
      <c r="G38" s="105"/>
      <c r="H38" s="105"/>
      <c r="I38" s="105"/>
      <c r="J38" s="243"/>
      <c r="K38" s="243"/>
      <c r="L38" s="285"/>
      <c r="T38" s="91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  <c r="Y38">
        <f t="shared" si="5"/>
        <v>0</v>
      </c>
    </row>
    <row r="39" spans="1:25" x14ac:dyDescent="0.45">
      <c r="A39" s="20" t="s">
        <v>27</v>
      </c>
      <c r="B39" s="125"/>
      <c r="C39" s="147" t="str">
        <f>IFERROR(VLOOKUP(B39,登録シート!$C$5:$T$106,11,0)&amp;" "&amp;DATEDIF(VLOOKUP(B39,登録シート!$C$5:$T$106,15,0),登録シート!$R$3,"y")&amp;"歳","")</f>
        <v/>
      </c>
      <c r="D39" s="284"/>
      <c r="E39" s="243"/>
      <c r="F39" s="105"/>
      <c r="G39" s="105"/>
      <c r="H39" s="105"/>
      <c r="I39" s="105"/>
      <c r="J39" s="243"/>
      <c r="K39" s="243"/>
      <c r="L39" s="285"/>
      <c r="T39" s="91">
        <f t="shared" si="0"/>
        <v>0</v>
      </c>
      <c r="U39">
        <f t="shared" si="1"/>
        <v>0</v>
      </c>
      <c r="V39">
        <f t="shared" si="2"/>
        <v>0</v>
      </c>
      <c r="W39">
        <f t="shared" si="3"/>
        <v>0</v>
      </c>
      <c r="X39">
        <f t="shared" si="4"/>
        <v>0</v>
      </c>
      <c r="Y39">
        <f t="shared" si="5"/>
        <v>0</v>
      </c>
    </row>
    <row r="40" spans="1:25" x14ac:dyDescent="0.45">
      <c r="A40" s="20" t="s">
        <v>27</v>
      </c>
      <c r="B40" s="125"/>
      <c r="C40" s="147" t="str">
        <f>IFERROR(VLOOKUP(B40,登録シート!$C$5:$T$106,11,0)&amp;" "&amp;DATEDIF(VLOOKUP(B40,登録シート!$C$5:$T$106,15,0),登録シート!$R$3,"y")&amp;"歳","")</f>
        <v/>
      </c>
      <c r="D40" s="284"/>
      <c r="E40" s="243"/>
      <c r="F40" s="105"/>
      <c r="G40" s="105"/>
      <c r="H40" s="105"/>
      <c r="I40" s="105"/>
      <c r="J40" s="243"/>
      <c r="K40" s="243"/>
      <c r="L40" s="285"/>
      <c r="T40" s="91">
        <f t="shared" si="0"/>
        <v>0</v>
      </c>
      <c r="U40">
        <f t="shared" si="1"/>
        <v>0</v>
      </c>
      <c r="V40">
        <f t="shared" si="2"/>
        <v>0</v>
      </c>
      <c r="W40">
        <f t="shared" si="3"/>
        <v>0</v>
      </c>
      <c r="X40">
        <f t="shared" si="4"/>
        <v>0</v>
      </c>
      <c r="Y40">
        <f t="shared" si="5"/>
        <v>0</v>
      </c>
    </row>
    <row r="41" spans="1:25" x14ac:dyDescent="0.45">
      <c r="A41" s="20" t="s">
        <v>27</v>
      </c>
      <c r="B41" s="125"/>
      <c r="C41" s="147" t="str">
        <f>IFERROR(VLOOKUP(B41,登録シート!$C$5:$T$106,11,0)&amp;" "&amp;DATEDIF(VLOOKUP(B41,登録シート!$C$5:$T$106,15,0),登録シート!$R$3,"y")&amp;"歳","")</f>
        <v/>
      </c>
      <c r="D41" s="284"/>
      <c r="E41" s="243"/>
      <c r="F41" s="105"/>
      <c r="G41" s="105"/>
      <c r="H41" s="105"/>
      <c r="I41" s="105"/>
      <c r="J41" s="243"/>
      <c r="K41" s="243"/>
      <c r="L41" s="285"/>
      <c r="T41" s="91">
        <f t="shared" si="0"/>
        <v>0</v>
      </c>
      <c r="U41">
        <f t="shared" si="1"/>
        <v>0</v>
      </c>
      <c r="V41">
        <f t="shared" si="2"/>
        <v>0</v>
      </c>
      <c r="W41">
        <f t="shared" si="3"/>
        <v>0</v>
      </c>
      <c r="X41">
        <f t="shared" si="4"/>
        <v>0</v>
      </c>
      <c r="Y41">
        <f t="shared" si="5"/>
        <v>0</v>
      </c>
    </row>
    <row r="42" spans="1:25" ht="18.600000000000001" thickBot="1" x14ac:dyDescent="0.5">
      <c r="A42" s="38" t="s">
        <v>27</v>
      </c>
      <c r="B42" s="130"/>
      <c r="C42" s="148" t="str">
        <f>IFERROR(VLOOKUP(B42,登録シート!$C$5:$T$106,11,0)&amp;" "&amp;DATEDIF(VLOOKUP(B42,登録シート!$C$5:$T$106,15,0),登録シート!$R$3,"y")&amp;"歳","")</f>
        <v/>
      </c>
      <c r="D42" s="248"/>
      <c r="E42" s="240"/>
      <c r="F42" s="100"/>
      <c r="G42" s="100"/>
      <c r="H42" s="100"/>
      <c r="I42" s="100"/>
      <c r="J42" s="240"/>
      <c r="K42" s="240"/>
      <c r="L42" s="283"/>
      <c r="T42" s="91">
        <f t="shared" si="0"/>
        <v>0</v>
      </c>
      <c r="U42">
        <f t="shared" si="1"/>
        <v>0</v>
      </c>
      <c r="V42">
        <f t="shared" si="2"/>
        <v>0</v>
      </c>
      <c r="W42">
        <f t="shared" si="3"/>
        <v>0</v>
      </c>
      <c r="X42">
        <f t="shared" si="4"/>
        <v>0</v>
      </c>
      <c r="Y42">
        <f t="shared" si="5"/>
        <v>0</v>
      </c>
    </row>
    <row r="43" spans="1:25" ht="7.2" customHeight="1" x14ac:dyDescent="0.45"/>
    <row r="44" spans="1:25" x14ac:dyDescent="0.45">
      <c r="A44" t="s">
        <v>29</v>
      </c>
      <c r="B44">
        <f>COUNTA(B16,F16,N16)</f>
        <v>0</v>
      </c>
      <c r="C44" t="s">
        <v>30</v>
      </c>
      <c r="D44" s="3"/>
      <c r="F44">
        <f>COUNTA(F25:F42)</f>
        <v>0</v>
      </c>
      <c r="G44">
        <f t="shared" ref="G44:J44" si="6">COUNTA(G25:G42)</f>
        <v>0</v>
      </c>
      <c r="H44">
        <f t="shared" si="6"/>
        <v>0</v>
      </c>
      <c r="I44">
        <f t="shared" si="6"/>
        <v>0</v>
      </c>
      <c r="J44" s="281">
        <f t="shared" si="6"/>
        <v>0</v>
      </c>
      <c r="K44" s="281"/>
      <c r="L44" s="281"/>
    </row>
    <row r="45" spans="1:25" x14ac:dyDescent="0.45">
      <c r="A45" t="s">
        <v>32</v>
      </c>
      <c r="B45">
        <f>COUNTA(B28:B42)</f>
        <v>0</v>
      </c>
      <c r="C45" t="s">
        <v>31</v>
      </c>
      <c r="D45" s="3"/>
    </row>
    <row r="46" spans="1:25" x14ac:dyDescent="0.45">
      <c r="A46" t="s">
        <v>58</v>
      </c>
      <c r="B46">
        <f>SUM(T25:T42)</f>
        <v>0</v>
      </c>
      <c r="C46" t="s">
        <v>59</v>
      </c>
      <c r="D46" s="3"/>
    </row>
    <row r="47" spans="1:25" x14ac:dyDescent="0.45">
      <c r="A47" t="s">
        <v>286</v>
      </c>
      <c r="B47">
        <f>COUNTIF($D$25:$E$42,"1")</f>
        <v>0</v>
      </c>
      <c r="F47">
        <f>COUNTIF(U$24:U$41,"11")</f>
        <v>0</v>
      </c>
      <c r="G47">
        <f t="shared" ref="G47:J47" si="7">COUNTIF(V$24:V$41,"11")</f>
        <v>0</v>
      </c>
      <c r="H47">
        <f t="shared" si="7"/>
        <v>0</v>
      </c>
      <c r="I47">
        <f t="shared" si="7"/>
        <v>0</v>
      </c>
      <c r="J47" s="282">
        <f t="shared" si="7"/>
        <v>0</v>
      </c>
      <c r="K47" s="282"/>
      <c r="L47" s="282"/>
    </row>
    <row r="48" spans="1:25" x14ac:dyDescent="0.45">
      <c r="A48" t="s">
        <v>287</v>
      </c>
      <c r="B48">
        <f>COUNTIF($D$25:$E$42,"2")</f>
        <v>0</v>
      </c>
      <c r="F48">
        <f>COUNTIF(U$24:U$41,"21")</f>
        <v>0</v>
      </c>
      <c r="G48">
        <f t="shared" ref="G48:I48" si="8">COUNTIF(V$24:V$41,"21")</f>
        <v>0</v>
      </c>
      <c r="H48">
        <f t="shared" si="8"/>
        <v>0</v>
      </c>
      <c r="I48">
        <f t="shared" si="8"/>
        <v>0</v>
      </c>
      <c r="J48" s="282">
        <f>COUNTIF(Y$24:Y$41,"21")</f>
        <v>0</v>
      </c>
      <c r="K48" s="282"/>
      <c r="L48" s="282"/>
    </row>
    <row r="49" spans="1:12" x14ac:dyDescent="0.45">
      <c r="A49" t="s">
        <v>288</v>
      </c>
      <c r="B49">
        <f>COUNTIF($D$25:$E$42,"3")</f>
        <v>0</v>
      </c>
      <c r="F49">
        <f>COUNTIF(U$24:U$41,"31")</f>
        <v>0</v>
      </c>
      <c r="G49">
        <f t="shared" ref="G49:I49" si="9">COUNTIF(V$24:V$41,"31")</f>
        <v>0</v>
      </c>
      <c r="H49">
        <f t="shared" si="9"/>
        <v>0</v>
      </c>
      <c r="I49">
        <f t="shared" si="9"/>
        <v>0</v>
      </c>
      <c r="J49" s="282">
        <f>COUNTIF(Y$24:Y$41,"31")</f>
        <v>0</v>
      </c>
      <c r="K49" s="282"/>
      <c r="L49" s="282"/>
    </row>
  </sheetData>
  <sheetProtection algorithmName="SHA-512" hashValue="UAzfApFgeg+SYaPkrQLwzWzBHhInjBJpSm9u+y46Tm8b8XMvcHvnLkg0LKIB85X3NZ/g2PZBfxrJZAe8yPdCug==" saltValue="rBiExANMZzA1GAZOI4RDTg==" spinCount="100000" sheet="1" objects="1" scenarios="1"/>
  <mergeCells count="90">
    <mergeCell ref="J49:L49"/>
    <mergeCell ref="J47:L47"/>
    <mergeCell ref="J48:L48"/>
    <mergeCell ref="J44:L44"/>
    <mergeCell ref="A1:N1"/>
    <mergeCell ref="A6:C6"/>
    <mergeCell ref="D27:E27"/>
    <mergeCell ref="D24:E24"/>
    <mergeCell ref="E21:R21"/>
    <mergeCell ref="K18:M18"/>
    <mergeCell ref="K19:M19"/>
    <mergeCell ref="B11:C11"/>
    <mergeCell ref="F11:I11"/>
    <mergeCell ref="N11:R11"/>
    <mergeCell ref="K13:M13"/>
    <mergeCell ref="K14:M14"/>
    <mergeCell ref="O1:R1"/>
    <mergeCell ref="A3:B3"/>
    <mergeCell ref="A4:E4"/>
    <mergeCell ref="A5:C5"/>
    <mergeCell ref="C3:I3"/>
    <mergeCell ref="E5:R5"/>
    <mergeCell ref="K6:L6"/>
    <mergeCell ref="K7:R7"/>
    <mergeCell ref="A9:B9"/>
    <mergeCell ref="E9:F9"/>
    <mergeCell ref="O9:R9"/>
    <mergeCell ref="A7:C7"/>
    <mergeCell ref="E7:I7"/>
    <mergeCell ref="G9:I9"/>
    <mergeCell ref="K9:N9"/>
    <mergeCell ref="N19:Q19"/>
    <mergeCell ref="N20:Q20"/>
    <mergeCell ref="K16:M16"/>
    <mergeCell ref="F13:H13"/>
    <mergeCell ref="F14:H14"/>
    <mergeCell ref="F15:H15"/>
    <mergeCell ref="F16:H16"/>
    <mergeCell ref="F17:H17"/>
    <mergeCell ref="F18:H18"/>
    <mergeCell ref="F19:H19"/>
    <mergeCell ref="F20:H20"/>
    <mergeCell ref="N13:Q13"/>
    <mergeCell ref="N14:Q14"/>
    <mergeCell ref="N15:Q15"/>
    <mergeCell ref="K17:M17"/>
    <mergeCell ref="K20:M20"/>
    <mergeCell ref="N16:Q16"/>
    <mergeCell ref="N17:Q17"/>
    <mergeCell ref="N18:Q18"/>
    <mergeCell ref="K15:M15"/>
    <mergeCell ref="K11:M11"/>
    <mergeCell ref="J30:L30"/>
    <mergeCell ref="J31:L31"/>
    <mergeCell ref="F23:L23"/>
    <mergeCell ref="A24:C24"/>
    <mergeCell ref="J24:L24"/>
    <mergeCell ref="J25:L25"/>
    <mergeCell ref="J26:L26"/>
    <mergeCell ref="D31:E31"/>
    <mergeCell ref="J28:L28"/>
    <mergeCell ref="J27:L27"/>
    <mergeCell ref="J29:L29"/>
    <mergeCell ref="D28:E28"/>
    <mergeCell ref="D29:E29"/>
    <mergeCell ref="D30:E30"/>
    <mergeCell ref="D25:E25"/>
    <mergeCell ref="D26:E26"/>
    <mergeCell ref="D37:E37"/>
    <mergeCell ref="J37:L37"/>
    <mergeCell ref="D38:E38"/>
    <mergeCell ref="J38:L38"/>
    <mergeCell ref="J32:L32"/>
    <mergeCell ref="J33:L33"/>
    <mergeCell ref="J34:L34"/>
    <mergeCell ref="J35:L35"/>
    <mergeCell ref="J36:L36"/>
    <mergeCell ref="D36:E36"/>
    <mergeCell ref="D32:E32"/>
    <mergeCell ref="D33:E33"/>
    <mergeCell ref="D35:E35"/>
    <mergeCell ref="D34:E34"/>
    <mergeCell ref="D41:E41"/>
    <mergeCell ref="J41:L41"/>
    <mergeCell ref="D42:E42"/>
    <mergeCell ref="J42:L42"/>
    <mergeCell ref="D39:E39"/>
    <mergeCell ref="J39:L39"/>
    <mergeCell ref="D40:E40"/>
    <mergeCell ref="J40:L40"/>
  </mergeCells>
  <phoneticPr fontId="2"/>
  <hyperlinks>
    <hyperlink ref="O1:R1" location="メインメニュー!A1" display="メインメニュー" xr:uid="{06E3700E-C253-C947-AB14-DF3A150CFDD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B89C7DA-8940-4335-8B33-DAA23D25FC21}">
          <x14:formula1>
            <xm:f>リスト!$E$1:$E$3</xm:f>
          </x14:formula1>
          <xm:sqref>C9:C10 C12 G9:G10 G12 M12 M10 O9:R9 D25:E42</xm:sqref>
        </x14:dataValidation>
        <x14:dataValidation type="list" allowBlank="1" showInputMessage="1" showErrorMessage="1" xr:uid="{254A1304-FDFD-477E-966F-27F9B0A1A8E8}">
          <x14:formula1>
            <xm:f>リスト!$G$5</xm:f>
          </x14:formula1>
          <xm:sqref>F25:J42</xm:sqref>
        </x14:dataValidation>
        <x14:dataValidation type="list" allowBlank="1" showInputMessage="1" showErrorMessage="1" xr:uid="{9988B58F-7048-7D46-BB59-5BE4B6855734}">
          <x14:formula1>
            <xm:f>OFFSET(登録シート!$C$7,,,COUNTA(登録シート!$C$7:$G$106))</xm:f>
          </x14:formula1>
          <xm:sqref>F13:F20 C21 B25:B42 B13:B21 N13:N20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32A3-B818-457D-8DB0-EF779DDE7E97}">
  <sheetPr codeName="Sheet9">
    <tabColor rgb="FF0070C0"/>
    <pageSetUpPr fitToPage="1"/>
  </sheetPr>
  <dimension ref="A1:T48"/>
  <sheetViews>
    <sheetView showGridLines="0" zoomScaleNormal="100" workbookViewId="0">
      <selection activeCell="N3" sqref="N3"/>
    </sheetView>
  </sheetViews>
  <sheetFormatPr defaultColWidth="8.796875" defaultRowHeight="18" x14ac:dyDescent="0.45"/>
  <cols>
    <col min="2" max="2" width="13.5" customWidth="1"/>
    <col min="3" max="3" width="6.69921875" customWidth="1"/>
    <col min="4" max="4" width="1.69921875" customWidth="1"/>
    <col min="5" max="5" width="8.796875" customWidth="1"/>
    <col min="6" max="9" width="4.796875" bestFit="1" customWidth="1"/>
    <col min="10" max="10" width="2.19921875" customWidth="1"/>
    <col min="11" max="11" width="4.19921875" customWidth="1"/>
    <col min="12" max="12" width="9" customWidth="1"/>
    <col min="13" max="13" width="13.5" customWidth="1"/>
    <col min="14" max="14" width="6.69921875" customWidth="1"/>
    <col min="15" max="18" width="5.19921875" customWidth="1"/>
    <col min="20" max="20" width="0" style="91" hidden="1" customWidth="1"/>
  </cols>
  <sheetData>
    <row r="1" spans="1:20" ht="26.4" x14ac:dyDescent="0.45">
      <c r="A1" s="218" t="s">
        <v>173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12"/>
      <c r="P1" s="200" t="s">
        <v>282</v>
      </c>
      <c r="Q1" s="201"/>
      <c r="R1" s="201"/>
    </row>
    <row r="2" spans="1:20" ht="9" customHeight="1" thickBot="1" x14ac:dyDescent="0.5"/>
    <row r="3" spans="1:20" ht="24" customHeight="1" thickBot="1" x14ac:dyDescent="0.5">
      <c r="A3" s="231" t="s">
        <v>0</v>
      </c>
      <c r="B3" s="175"/>
      <c r="C3" s="206">
        <f>所属データ入力!B3</f>
        <v>0</v>
      </c>
      <c r="D3" s="206"/>
      <c r="E3" s="206"/>
      <c r="F3" s="206"/>
      <c r="G3" s="206"/>
      <c r="H3" s="206"/>
      <c r="I3" s="206"/>
      <c r="J3" s="207"/>
    </row>
    <row r="4" spans="1:20" ht="7.2" customHeight="1" thickBot="1" x14ac:dyDescent="0.5">
      <c r="A4" s="86"/>
      <c r="B4" s="86"/>
      <c r="C4" s="88"/>
      <c r="D4" s="89"/>
      <c r="E4" s="89"/>
      <c r="F4" s="89"/>
      <c r="G4" s="89"/>
      <c r="H4" s="89"/>
      <c r="I4" s="89"/>
      <c r="J4" s="89"/>
    </row>
    <row r="5" spans="1:20" ht="16.05" customHeight="1" thickBot="1" x14ac:dyDescent="0.5">
      <c r="A5" s="241" t="s">
        <v>47</v>
      </c>
      <c r="B5" s="241"/>
      <c r="C5" s="241"/>
      <c r="F5" s="1"/>
      <c r="G5" s="1"/>
      <c r="H5" s="1"/>
      <c r="I5" s="1"/>
      <c r="J5" s="1"/>
      <c r="L5" s="241" t="s">
        <v>49</v>
      </c>
      <c r="M5" s="241"/>
      <c r="N5" s="241"/>
      <c r="O5" s="313" t="s">
        <v>51</v>
      </c>
      <c r="P5" s="314"/>
      <c r="Q5" s="314"/>
      <c r="R5" s="315"/>
    </row>
    <row r="6" spans="1:20" ht="18.600000000000001" thickBot="1" x14ac:dyDescent="0.5">
      <c r="A6" s="310" t="s">
        <v>271</v>
      </c>
      <c r="B6" s="310"/>
      <c r="C6" s="309">
        <f>C3</f>
        <v>0</v>
      </c>
      <c r="D6" s="309"/>
      <c r="E6" s="309"/>
      <c r="F6" s="309"/>
      <c r="G6" s="309"/>
      <c r="H6" s="309"/>
      <c r="I6" s="309"/>
      <c r="L6" s="241"/>
      <c r="M6" s="241"/>
      <c r="N6" s="241"/>
      <c r="O6" s="24" t="s">
        <v>53</v>
      </c>
      <c r="P6" s="25" t="s">
        <v>54</v>
      </c>
      <c r="Q6" s="25" t="s">
        <v>55</v>
      </c>
      <c r="R6" s="26" t="s">
        <v>56</v>
      </c>
    </row>
    <row r="7" spans="1:20" ht="18.600000000000001" thickBot="1" x14ac:dyDescent="0.5">
      <c r="A7" s="114" t="s">
        <v>59</v>
      </c>
      <c r="B7" s="311"/>
      <c r="C7" s="312"/>
      <c r="E7" s="114" t="s">
        <v>59</v>
      </c>
      <c r="F7" s="311"/>
      <c r="G7" s="318"/>
      <c r="H7" s="318"/>
      <c r="I7" s="318"/>
      <c r="J7" s="312"/>
      <c r="L7" s="17" t="s">
        <v>25</v>
      </c>
      <c r="M7" s="129"/>
      <c r="N7" s="145" t="str">
        <f>IFERROR(VLOOKUP(M7,登録シート!$C$5:$T$106,11,0)&amp;" "&amp;DATEDIF(VLOOKUP(M7,登録シート!$C$5:$T$106,15,0),登録シート!$R$3,"y")&amp;"歳","")</f>
        <v/>
      </c>
      <c r="O7" s="133"/>
      <c r="P7" s="116"/>
      <c r="Q7" s="116"/>
      <c r="R7" s="117"/>
      <c r="T7" s="91">
        <f>COUNTA(O7:R7)</f>
        <v>0</v>
      </c>
    </row>
    <row r="8" spans="1:20" x14ac:dyDescent="0.45">
      <c r="A8" s="17" t="s">
        <v>25</v>
      </c>
      <c r="B8" s="129"/>
      <c r="C8" s="145" t="str">
        <f>IFERROR(VLOOKUP(B8,登録シート!$C$5:$T$106,11,0)&amp;" "&amp;DATEDIF(VLOOKUP(B8,登録シート!$C$5:$T$106,15,0),登録シート!$R$3,"y")&amp;"歳","")</f>
        <v/>
      </c>
      <c r="E8" s="17" t="s">
        <v>25</v>
      </c>
      <c r="F8" s="194"/>
      <c r="G8" s="194"/>
      <c r="H8" s="194"/>
      <c r="I8" s="305" t="str">
        <f>IFERROR(VLOOKUP(F8,登録シート!$C$5:$T$106,11,0)&amp;" "&amp;DATEDIF(VLOOKUP(F8,登録シート!$C$5:$T$106,15,0),登録シート!$R$3,"y")&amp;"歳","")</f>
        <v/>
      </c>
      <c r="J8" s="306"/>
      <c r="L8" s="20" t="s">
        <v>26</v>
      </c>
      <c r="M8" s="127"/>
      <c r="N8" s="143" t="str">
        <f>IFERROR(VLOOKUP(M8,登録シート!$C$5:$T$106,11,0)&amp;" "&amp;DATEDIF(VLOOKUP(M8,登録シート!$C$5:$T$106,15,0),登録シート!$R$3,"y")&amp;"歳","")</f>
        <v/>
      </c>
      <c r="O8" s="134"/>
      <c r="P8" s="118"/>
      <c r="Q8" s="118"/>
      <c r="R8" s="119"/>
      <c r="T8" s="91">
        <f t="shared" ref="T8:T25" si="0">COUNTA(O8:R8)</f>
        <v>0</v>
      </c>
    </row>
    <row r="9" spans="1:20" x14ac:dyDescent="0.45">
      <c r="A9" s="20" t="s">
        <v>26</v>
      </c>
      <c r="B9" s="127"/>
      <c r="C9" s="143" t="str">
        <f>IFERROR(VLOOKUP(B9,登録シート!$C$5:$T$106,11,0)&amp;" "&amp;DATEDIF(VLOOKUP(B9,登録シート!$C$5:$T$106,15,0),登録シート!$R$3,"y")&amp;"歳","")</f>
        <v/>
      </c>
      <c r="E9" s="20" t="s">
        <v>26</v>
      </c>
      <c r="F9" s="230"/>
      <c r="G9" s="230"/>
      <c r="H9" s="230"/>
      <c r="I9" s="298" t="str">
        <f>IFERROR(VLOOKUP(F9,登録シート!$C$5:$T$106,11,0)&amp;" "&amp;DATEDIF(VLOOKUP(F9,登録シート!$C$5:$T$106,15,0),登録シート!$R$3,"y")&amp;"歳","")</f>
        <v/>
      </c>
      <c r="J9" s="299"/>
      <c r="L9" s="20" t="s">
        <v>26</v>
      </c>
      <c r="M9" s="127"/>
      <c r="N9" s="143" t="str">
        <f>IFERROR(VLOOKUP(M9,登録シート!$C$5:$T$106,11,0)&amp;" "&amp;DATEDIF(VLOOKUP(M9,登録シート!$C$5:$T$106,15,0),登録シート!$R$3,"y")&amp;"歳","")</f>
        <v/>
      </c>
      <c r="O9" s="134"/>
      <c r="P9" s="118"/>
      <c r="Q9" s="118"/>
      <c r="R9" s="119"/>
      <c r="T9" s="91">
        <f t="shared" si="0"/>
        <v>0</v>
      </c>
    </row>
    <row r="10" spans="1:20" x14ac:dyDescent="0.45">
      <c r="A10" s="20" t="s">
        <v>26</v>
      </c>
      <c r="B10" s="127"/>
      <c r="C10" s="143" t="str">
        <f>IFERROR(VLOOKUP(B10,登録シート!$C$5:$T$106,11,0)&amp;" "&amp;DATEDIF(VLOOKUP(B10,登録シート!$C$5:$T$106,15,0),登録シート!$R$3,"y")&amp;"歳","")</f>
        <v/>
      </c>
      <c r="E10" s="20" t="s">
        <v>26</v>
      </c>
      <c r="F10" s="230"/>
      <c r="G10" s="230"/>
      <c r="H10" s="230"/>
      <c r="I10" s="298" t="str">
        <f>IFERROR(VLOOKUP(F10,登録シート!$C$5:$T$106,11,0)&amp;" "&amp;DATEDIF(VLOOKUP(F10,登録シート!$C$5:$T$106,15,0),登録シート!$R$3,"y")&amp;"歳","")</f>
        <v/>
      </c>
      <c r="J10" s="299"/>
      <c r="L10" s="20" t="s">
        <v>27</v>
      </c>
      <c r="M10" s="127"/>
      <c r="N10" s="143" t="str">
        <f>IFERROR(VLOOKUP(M10,登録シート!$C$5:$T$106,11,0)&amp;" "&amp;DATEDIF(VLOOKUP(M10,登録シート!$C$5:$T$106,15,0),登録シート!$R$3,"y")&amp;"歳","")</f>
        <v/>
      </c>
      <c r="O10" s="135"/>
      <c r="P10" s="99"/>
      <c r="Q10" s="99"/>
      <c r="R10" s="102"/>
      <c r="T10" s="91">
        <f t="shared" si="0"/>
        <v>0</v>
      </c>
    </row>
    <row r="11" spans="1:20" x14ac:dyDescent="0.45">
      <c r="A11" s="20" t="s">
        <v>27</v>
      </c>
      <c r="B11" s="127"/>
      <c r="C11" s="143" t="str">
        <f>IFERROR(VLOOKUP(B11,登録シート!$C$5:$T$106,11,0)&amp;" "&amp;DATEDIF(VLOOKUP(B11,登録シート!$C$5:$T$106,15,0),登録シート!$R$3,"y")&amp;"歳","")</f>
        <v/>
      </c>
      <c r="E11" s="20" t="s">
        <v>27</v>
      </c>
      <c r="F11" s="230"/>
      <c r="G11" s="230"/>
      <c r="H11" s="230"/>
      <c r="I11" s="298" t="str">
        <f>IFERROR(VLOOKUP(F11,登録シート!$C$5:$T$106,11,0)&amp;" "&amp;DATEDIF(VLOOKUP(F11,登録シート!$C$5:$T$106,15,0),登録シート!$R$3,"y")&amp;"歳","")</f>
        <v/>
      </c>
      <c r="J11" s="299"/>
      <c r="L11" s="20" t="s">
        <v>27</v>
      </c>
      <c r="M11" s="127"/>
      <c r="N11" s="143" t="str">
        <f>IFERROR(VLOOKUP(M11,登録シート!$C$5:$T$106,11,0)&amp;" "&amp;DATEDIF(VLOOKUP(M11,登録シート!$C$5:$T$106,15,0),登録シート!$R$3,"y")&amp;"歳","")</f>
        <v/>
      </c>
      <c r="O11" s="135"/>
      <c r="P11" s="99"/>
      <c r="Q11" s="99"/>
      <c r="R11" s="102"/>
      <c r="T11" s="91">
        <f t="shared" si="0"/>
        <v>0</v>
      </c>
    </row>
    <row r="12" spans="1:20" x14ac:dyDescent="0.45">
      <c r="A12" s="20" t="s">
        <v>27</v>
      </c>
      <c r="B12" s="127"/>
      <c r="C12" s="143" t="str">
        <f>IFERROR(VLOOKUP(B12,登録シート!$C$5:$T$106,11,0)&amp;" "&amp;DATEDIF(VLOOKUP(B12,登録シート!$C$5:$T$106,15,0),登録シート!$R$3,"y")&amp;"歳","")</f>
        <v/>
      </c>
      <c r="E12" s="20" t="s">
        <v>27</v>
      </c>
      <c r="F12" s="230"/>
      <c r="G12" s="230"/>
      <c r="H12" s="230"/>
      <c r="I12" s="298" t="str">
        <f>IFERROR(VLOOKUP(F12,登録シート!$C$5:$T$106,11,0)&amp;" "&amp;DATEDIF(VLOOKUP(F12,登録シート!$C$5:$T$106,15,0),登録シート!$R$3,"y")&amp;"歳","")</f>
        <v/>
      </c>
      <c r="J12" s="299"/>
      <c r="L12" s="20" t="s">
        <v>27</v>
      </c>
      <c r="M12" s="127"/>
      <c r="N12" s="143" t="str">
        <f>IFERROR(VLOOKUP(M12,登録シート!$C$5:$T$106,11,0)&amp;" "&amp;DATEDIF(VLOOKUP(M12,登録シート!$C$5:$T$106,15,0),登録シート!$R$3,"y")&amp;"歳","")</f>
        <v/>
      </c>
      <c r="O12" s="135"/>
      <c r="P12" s="99"/>
      <c r="Q12" s="99"/>
      <c r="R12" s="102"/>
      <c r="T12" s="91">
        <f t="shared" si="0"/>
        <v>0</v>
      </c>
    </row>
    <row r="13" spans="1:20" x14ac:dyDescent="0.45">
      <c r="A13" s="20" t="s">
        <v>27</v>
      </c>
      <c r="B13" s="127"/>
      <c r="C13" s="143" t="str">
        <f>IFERROR(VLOOKUP(B13,登録シート!$C$5:$T$106,11,0)&amp;" "&amp;DATEDIF(VLOOKUP(B13,登録シート!$C$5:$T$106,15,0),登録シート!$R$3,"y")&amp;"歳","")</f>
        <v/>
      </c>
      <c r="E13" s="20" t="s">
        <v>27</v>
      </c>
      <c r="F13" s="230"/>
      <c r="G13" s="230"/>
      <c r="H13" s="230"/>
      <c r="I13" s="298" t="str">
        <f>IFERROR(VLOOKUP(F13,登録シート!$C$5:$T$106,11,0)&amp;" "&amp;DATEDIF(VLOOKUP(F13,登録シート!$C$5:$T$106,15,0),登録シート!$R$3,"y")&amp;"歳","")</f>
        <v/>
      </c>
      <c r="J13" s="299"/>
      <c r="L13" s="20" t="s">
        <v>27</v>
      </c>
      <c r="M13" s="127"/>
      <c r="N13" s="143" t="str">
        <f>IFERROR(VLOOKUP(M13,登録シート!$C$5:$T$106,11,0)&amp;" "&amp;DATEDIF(VLOOKUP(M13,登録シート!$C$5:$T$106,15,0),登録シート!$R$3,"y")&amp;"歳","")</f>
        <v/>
      </c>
      <c r="O13" s="135"/>
      <c r="P13" s="99"/>
      <c r="Q13" s="99"/>
      <c r="R13" s="102"/>
      <c r="T13" s="91">
        <f t="shared" si="0"/>
        <v>0</v>
      </c>
    </row>
    <row r="14" spans="1:20" x14ac:dyDescent="0.45">
      <c r="A14" s="20" t="s">
        <v>27</v>
      </c>
      <c r="B14" s="127"/>
      <c r="C14" s="143" t="str">
        <f>IFERROR(VLOOKUP(B14,登録シート!$C$5:$T$106,11,0)&amp;" "&amp;DATEDIF(VLOOKUP(B14,登録シート!$C$5:$T$106,15,0),登録シート!$R$3,"y")&amp;"歳","")</f>
        <v/>
      </c>
      <c r="E14" s="20" t="s">
        <v>27</v>
      </c>
      <c r="F14" s="230"/>
      <c r="G14" s="230"/>
      <c r="H14" s="230"/>
      <c r="I14" s="298" t="str">
        <f>IFERROR(VLOOKUP(F14,登録シート!$C$5:$T$106,11,0)&amp;" "&amp;DATEDIF(VLOOKUP(F14,登録シート!$C$5:$T$106,15,0),登録シート!$R$3,"y")&amp;"歳","")</f>
        <v/>
      </c>
      <c r="J14" s="299"/>
      <c r="L14" s="20" t="s">
        <v>27</v>
      </c>
      <c r="M14" s="127"/>
      <c r="N14" s="143" t="str">
        <f>IFERROR(VLOOKUP(M14,登録シート!$C$5:$T$106,11,0)&amp;" "&amp;DATEDIF(VLOOKUP(M14,登録シート!$C$5:$T$106,15,0),登録シート!$R$3,"y")&amp;"歳","")</f>
        <v/>
      </c>
      <c r="O14" s="135"/>
      <c r="P14" s="99"/>
      <c r="Q14" s="99"/>
      <c r="R14" s="102"/>
      <c r="T14" s="91">
        <f t="shared" si="0"/>
        <v>0</v>
      </c>
    </row>
    <row r="15" spans="1:20" ht="18" customHeight="1" x14ac:dyDescent="0.45">
      <c r="A15" s="20" t="s">
        <v>27</v>
      </c>
      <c r="B15" s="127"/>
      <c r="C15" s="143" t="str">
        <f>IFERROR(VLOOKUP(B15,登録シート!$C$5:$T$106,11,0)&amp;" "&amp;DATEDIF(VLOOKUP(B15,登録シート!$C$5:$T$106,15,0),登録シート!$R$3,"y")&amp;"歳","")</f>
        <v/>
      </c>
      <c r="E15" s="20" t="s">
        <v>27</v>
      </c>
      <c r="F15" s="230"/>
      <c r="G15" s="230"/>
      <c r="H15" s="230"/>
      <c r="I15" s="298" t="str">
        <f>IFERROR(VLOOKUP(F15,登録シート!$C$5:$T$106,11,0)&amp;" "&amp;DATEDIF(VLOOKUP(F15,登録シート!$C$5:$T$106,15,0),登録シート!$R$3,"y")&amp;"歳","")</f>
        <v/>
      </c>
      <c r="J15" s="299"/>
      <c r="L15" s="20" t="s">
        <v>27</v>
      </c>
      <c r="M15" s="127"/>
      <c r="N15" s="143" t="str">
        <f>IFERROR(VLOOKUP(M15,登録シート!$C$5:$T$106,11,0)&amp;" "&amp;DATEDIF(VLOOKUP(M15,登録シート!$C$5:$T$106,15,0),登録シート!$R$3,"y")&amp;"歳","")</f>
        <v/>
      </c>
      <c r="O15" s="135"/>
      <c r="P15" s="99"/>
      <c r="Q15" s="99"/>
      <c r="R15" s="102"/>
      <c r="T15" s="91">
        <f t="shared" si="0"/>
        <v>0</v>
      </c>
    </row>
    <row r="16" spans="1:20" ht="18" customHeight="1" thickBot="1" x14ac:dyDescent="0.5">
      <c r="A16" s="38" t="s">
        <v>27</v>
      </c>
      <c r="B16" s="124"/>
      <c r="C16" s="144" t="str">
        <f>IFERROR(VLOOKUP(B16,登録シート!$C$5:$T$106,11,0)&amp;" "&amp;DATEDIF(VLOOKUP(B16,登録シート!$C$5:$T$106,15,0),登録シート!$R$3,"y")&amp;"歳","")</f>
        <v/>
      </c>
      <c r="E16" s="38" t="s">
        <v>27</v>
      </c>
      <c r="F16" s="240"/>
      <c r="G16" s="240"/>
      <c r="H16" s="240"/>
      <c r="I16" s="316" t="str">
        <f>IFERROR(VLOOKUP(F16,登録シート!$C$5:$T$106,11,0)&amp;" "&amp;DATEDIF(VLOOKUP(F16,登録シート!$C$5:$T$106,15,0),登録シート!$R$3,"y")&amp;"歳","")</f>
        <v/>
      </c>
      <c r="J16" s="317"/>
      <c r="L16" s="20" t="s">
        <v>27</v>
      </c>
      <c r="M16" s="127"/>
      <c r="N16" s="143" t="str">
        <f>IFERROR(VLOOKUP(M16,登録シート!$C$5:$T$106,11,0)&amp;" "&amp;DATEDIF(VLOOKUP(M16,登録シート!$C$5:$T$106,15,0),登録シート!$R$3,"y")&amp;"歳","")</f>
        <v/>
      </c>
      <c r="O16" s="135"/>
      <c r="P16" s="99"/>
      <c r="Q16" s="99"/>
      <c r="R16" s="102"/>
      <c r="T16" s="91">
        <f t="shared" si="0"/>
        <v>0</v>
      </c>
    </row>
    <row r="17" spans="1:20" ht="18" customHeight="1" x14ac:dyDescent="0.45">
      <c r="A17" s="197"/>
      <c r="B17" s="197"/>
      <c r="C17" s="197"/>
      <c r="L17" s="20" t="s">
        <v>27</v>
      </c>
      <c r="M17" s="127"/>
      <c r="N17" s="143" t="str">
        <f>IFERROR(VLOOKUP(M17,登録シート!$C$5:$T$106,11,0)&amp;" "&amp;DATEDIF(VLOOKUP(M17,登録シート!$C$5:$T$106,15,0),登録シート!$R$3,"y")&amp;"歳","")</f>
        <v/>
      </c>
      <c r="O17" s="135"/>
      <c r="P17" s="99"/>
      <c r="Q17" s="99"/>
      <c r="R17" s="102"/>
      <c r="T17" s="91">
        <f t="shared" si="0"/>
        <v>0</v>
      </c>
    </row>
    <row r="18" spans="1:20" ht="18" customHeight="1" thickBot="1" x14ac:dyDescent="0.5">
      <c r="A18" s="197" t="s">
        <v>182</v>
      </c>
      <c r="B18" s="197"/>
      <c r="C18" s="197"/>
      <c r="D18" s="197"/>
      <c r="E18" s="197"/>
      <c r="F18" s="197"/>
      <c r="G18" s="197"/>
      <c r="H18" s="197"/>
      <c r="I18" s="197"/>
      <c r="J18" s="197"/>
      <c r="L18" s="20" t="s">
        <v>27</v>
      </c>
      <c r="M18" s="127"/>
      <c r="N18" s="143" t="str">
        <f>IFERROR(VLOOKUP(M18,登録シート!$C$5:$T$106,11,0)&amp;" "&amp;DATEDIF(VLOOKUP(M18,登録シート!$C$5:$T$106,15,0),登録シート!$R$3,"y")&amp;"歳","")</f>
        <v/>
      </c>
      <c r="O18" s="135"/>
      <c r="P18" s="99"/>
      <c r="Q18" s="99"/>
      <c r="R18" s="102"/>
      <c r="T18" s="91">
        <f t="shared" si="0"/>
        <v>0</v>
      </c>
    </row>
    <row r="19" spans="1:20" ht="18" customHeight="1" thickBot="1" x14ac:dyDescent="0.5">
      <c r="A19" s="1"/>
      <c r="B19" s="300"/>
      <c r="C19" s="301"/>
      <c r="D19" s="301"/>
      <c r="E19" s="301"/>
      <c r="F19" s="301"/>
      <c r="G19" s="301"/>
      <c r="H19" s="302"/>
      <c r="I19" s="1"/>
      <c r="J19" s="1"/>
      <c r="L19" s="20" t="s">
        <v>27</v>
      </c>
      <c r="M19" s="127"/>
      <c r="N19" s="143" t="str">
        <f>IFERROR(VLOOKUP(M19,登録シート!$C$5:$T$106,11,0)&amp;" "&amp;DATEDIF(VLOOKUP(M19,登録シート!$C$5:$T$106,15,0),登録シート!$R$3,"y")&amp;"歳","")</f>
        <v/>
      </c>
      <c r="O19" s="135"/>
      <c r="P19" s="99"/>
      <c r="Q19" s="99"/>
      <c r="R19" s="102"/>
      <c r="T19" s="91">
        <f t="shared" si="0"/>
        <v>0</v>
      </c>
    </row>
    <row r="20" spans="1:20" ht="18" customHeight="1" thickBot="1" x14ac:dyDescent="0.5">
      <c r="B20" s="307" t="s">
        <v>280</v>
      </c>
      <c r="C20" s="308"/>
      <c r="D20" s="308"/>
      <c r="E20" s="308"/>
      <c r="F20" s="308"/>
      <c r="G20" s="308"/>
      <c r="H20" s="308"/>
      <c r="L20" s="20" t="s">
        <v>27</v>
      </c>
      <c r="M20" s="127"/>
      <c r="N20" s="143" t="str">
        <f>IFERROR(VLOOKUP(M20,登録シート!$C$5:$T$106,11,0)&amp;" "&amp;DATEDIF(VLOOKUP(M20,登録シート!$C$5:$T$106,15,0),登録シート!$R$3,"y")&amp;"歳","")</f>
        <v/>
      </c>
      <c r="O20" s="135"/>
      <c r="P20" s="99"/>
      <c r="Q20" s="99"/>
      <c r="R20" s="102"/>
      <c r="T20" s="91">
        <f t="shared" si="0"/>
        <v>0</v>
      </c>
    </row>
    <row r="21" spans="1:20" ht="18" customHeight="1" thickBot="1" x14ac:dyDescent="0.5">
      <c r="A21" s="24" t="s">
        <v>59</v>
      </c>
      <c r="B21" s="303"/>
      <c r="C21" s="304"/>
      <c r="E21" s="114" t="s">
        <v>59</v>
      </c>
      <c r="F21" s="311"/>
      <c r="G21" s="318"/>
      <c r="H21" s="318"/>
      <c r="I21" s="318"/>
      <c r="J21" s="312"/>
      <c r="L21" s="20" t="s">
        <v>27</v>
      </c>
      <c r="M21" s="127"/>
      <c r="N21" s="143" t="str">
        <f>IFERROR(VLOOKUP(M21,登録シート!$C$5:$T$106,11,0)&amp;" "&amp;DATEDIF(VLOOKUP(M21,登録シート!$C$5:$T$106,15,0),登録シート!$R$3,"y")&amp;"歳","")</f>
        <v/>
      </c>
      <c r="O21" s="135"/>
      <c r="P21" s="99"/>
      <c r="Q21" s="99"/>
      <c r="R21" s="102"/>
      <c r="T21" s="91">
        <f t="shared" si="0"/>
        <v>0</v>
      </c>
    </row>
    <row r="22" spans="1:20" x14ac:dyDescent="0.45">
      <c r="A22" s="17" t="s">
        <v>25</v>
      </c>
      <c r="B22" s="129"/>
      <c r="C22" s="145" t="str">
        <f>IFERROR(VLOOKUP(B22,登録シート!$C$5:$T$106,11,0)&amp;" "&amp;DATEDIF(VLOOKUP(B22,登録シート!$C$5:$T$106,15,0),登録シート!$R$3,"y")&amp;"歳","")</f>
        <v/>
      </c>
      <c r="E22" s="17" t="s">
        <v>25</v>
      </c>
      <c r="F22" s="194"/>
      <c r="G22" s="194"/>
      <c r="H22" s="194"/>
      <c r="I22" s="305" t="str">
        <f>IFERROR(VLOOKUP(F22,登録シート!$C$5:$T$106,11,0)&amp;" "&amp;DATEDIF(VLOOKUP(F22,登録シート!$C$5:$T$106,15,0),登録シート!$R$3,"y")&amp;"歳","")</f>
        <v/>
      </c>
      <c r="J22" s="306"/>
      <c r="L22" s="20" t="s">
        <v>27</v>
      </c>
      <c r="M22" s="127"/>
      <c r="N22" s="143" t="str">
        <f>IFERROR(VLOOKUP(M22,登録シート!$C$5:$T$106,11,0)&amp;" "&amp;DATEDIF(VLOOKUP(M22,登録シート!$C$5:$T$106,15,0),登録シート!$R$3,"y")&amp;"歳","")</f>
        <v/>
      </c>
      <c r="O22" s="135"/>
      <c r="P22" s="99"/>
      <c r="Q22" s="99"/>
      <c r="R22" s="102"/>
      <c r="T22" s="91">
        <f t="shared" si="0"/>
        <v>0</v>
      </c>
    </row>
    <row r="23" spans="1:20" x14ac:dyDescent="0.45">
      <c r="A23" s="20" t="s">
        <v>26</v>
      </c>
      <c r="B23" s="127"/>
      <c r="C23" s="143" t="str">
        <f>IFERROR(VLOOKUP(B23,登録シート!$C$5:$T$106,11,0)&amp;" "&amp;DATEDIF(VLOOKUP(B23,登録シート!$C$5:$T$106,15,0),登録シート!$R$3,"y")&amp;"歳","")</f>
        <v/>
      </c>
      <c r="E23" s="20" t="s">
        <v>26</v>
      </c>
      <c r="F23" s="230"/>
      <c r="G23" s="230"/>
      <c r="H23" s="230"/>
      <c r="I23" s="298" t="str">
        <f>IFERROR(VLOOKUP(F23,登録シート!$C$5:$T$106,11,0)&amp;" "&amp;DATEDIF(VLOOKUP(F23,登録シート!$C$5:$T$106,15,0),登録シート!$R$3,"y")&amp;"歳","")</f>
        <v/>
      </c>
      <c r="J23" s="299"/>
      <c r="L23" s="20" t="s">
        <v>27</v>
      </c>
      <c r="M23" s="127"/>
      <c r="N23" s="143" t="str">
        <f>IFERROR(VLOOKUP(M23,登録シート!$C$5:$T$106,11,0)&amp;" "&amp;DATEDIF(VLOOKUP(M23,登録シート!$C$5:$T$106,15,0),登録シート!$R$3,"y")&amp;"歳","")</f>
        <v/>
      </c>
      <c r="O23" s="135"/>
      <c r="P23" s="99"/>
      <c r="Q23" s="99"/>
      <c r="R23" s="102"/>
      <c r="T23" s="91">
        <f t="shared" si="0"/>
        <v>0</v>
      </c>
    </row>
    <row r="24" spans="1:20" x14ac:dyDescent="0.45">
      <c r="A24" s="20" t="s">
        <v>26</v>
      </c>
      <c r="B24" s="127"/>
      <c r="C24" s="143" t="str">
        <f>IFERROR(VLOOKUP(B24,登録シート!$C$5:$T$106,11,0)&amp;" "&amp;DATEDIF(VLOOKUP(B24,登録シート!$C$5:$T$106,15,0),登録シート!$R$3,"y")&amp;"歳","")</f>
        <v/>
      </c>
      <c r="E24" s="20" t="s">
        <v>26</v>
      </c>
      <c r="F24" s="230"/>
      <c r="G24" s="230"/>
      <c r="H24" s="230"/>
      <c r="I24" s="298" t="str">
        <f>IFERROR(VLOOKUP(F24,登録シート!$C$5:$T$106,11,0)&amp;" "&amp;DATEDIF(VLOOKUP(F24,登録シート!$C$5:$T$106,15,0),登録シート!$R$3,"y")&amp;"歳","")</f>
        <v/>
      </c>
      <c r="J24" s="299"/>
      <c r="L24" s="20" t="s">
        <v>27</v>
      </c>
      <c r="M24" s="127"/>
      <c r="N24" s="143" t="str">
        <f>IFERROR(VLOOKUP(M24,登録シート!$C$5:$T$106,11,0)&amp;" "&amp;DATEDIF(VLOOKUP(M24,登録シート!$C$5:$T$106,15,0),登録シート!$R$3,"y")&amp;"歳","")</f>
        <v/>
      </c>
      <c r="O24" s="135"/>
      <c r="P24" s="99"/>
      <c r="Q24" s="99"/>
      <c r="R24" s="102"/>
      <c r="T24" s="91">
        <f t="shared" si="0"/>
        <v>0</v>
      </c>
    </row>
    <row r="25" spans="1:20" ht="18.600000000000001" thickBot="1" x14ac:dyDescent="0.5">
      <c r="A25" s="20" t="s">
        <v>27</v>
      </c>
      <c r="B25" s="127"/>
      <c r="C25" s="143" t="str">
        <f>IFERROR(VLOOKUP(B25,登録シート!$C$5:$T$106,11,0)&amp;" "&amp;DATEDIF(VLOOKUP(B25,登録シート!$C$5:$T$106,15,0),登録シート!$R$3,"y")&amp;"歳","")</f>
        <v/>
      </c>
      <c r="E25" s="20" t="s">
        <v>27</v>
      </c>
      <c r="F25" s="230"/>
      <c r="G25" s="230"/>
      <c r="H25" s="230"/>
      <c r="I25" s="298" t="str">
        <f>IFERROR(VLOOKUP(F25,登録シート!$C$5:$T$106,11,0)&amp;" "&amp;DATEDIF(VLOOKUP(F25,登録シート!$C$5:$T$106,15,0),登録シート!$R$3,"y")&amp;"歳","")</f>
        <v/>
      </c>
      <c r="J25" s="299"/>
      <c r="L25" s="38" t="s">
        <v>27</v>
      </c>
      <c r="M25" s="124"/>
      <c r="N25" s="144" t="str">
        <f>IFERROR(VLOOKUP(M25,登録シート!$C$5:$T$106,11,0)&amp;" "&amp;DATEDIF(VLOOKUP(M25,登録シート!$C$5:$T$106,15,0),登録シート!$R$3,"y")&amp;"歳","")</f>
        <v/>
      </c>
      <c r="O25" s="136"/>
      <c r="P25" s="100"/>
      <c r="Q25" s="100"/>
      <c r="R25" s="103"/>
      <c r="T25" s="91">
        <f t="shared" si="0"/>
        <v>0</v>
      </c>
    </row>
    <row r="26" spans="1:20" x14ac:dyDescent="0.45">
      <c r="A26" s="20" t="s">
        <v>27</v>
      </c>
      <c r="B26" s="127"/>
      <c r="C26" s="143" t="str">
        <f>IFERROR(VLOOKUP(B26,登録シート!$C$5:$T$106,11,0)&amp;" "&amp;DATEDIF(VLOOKUP(B26,登録シート!$C$5:$T$106,15,0),登録シート!$R$3,"y")&amp;"歳","")</f>
        <v/>
      </c>
      <c r="E26" s="20" t="s">
        <v>27</v>
      </c>
      <c r="F26" s="230"/>
      <c r="G26" s="230"/>
      <c r="H26" s="230"/>
      <c r="I26" s="298" t="str">
        <f>IFERROR(VLOOKUP(F26,登録シート!$C$5:$T$106,11,0)&amp;" "&amp;DATEDIF(VLOOKUP(F26,登録シート!$C$5:$T$106,15,0),登録シート!$R$3,"y")&amp;"歳","")</f>
        <v/>
      </c>
      <c r="J26" s="299"/>
    </row>
    <row r="27" spans="1:20" x14ac:dyDescent="0.45">
      <c r="A27" s="20" t="s">
        <v>27</v>
      </c>
      <c r="B27" s="127"/>
      <c r="C27" s="143" t="str">
        <f>IFERROR(VLOOKUP(B27,登録シート!$C$5:$T$106,11,0)&amp;" "&amp;DATEDIF(VLOOKUP(B27,登録シート!$C$5:$T$106,15,0),登録シート!$R$3,"y")&amp;"歳","")</f>
        <v/>
      </c>
      <c r="E27" s="20" t="s">
        <v>27</v>
      </c>
      <c r="F27" s="230"/>
      <c r="G27" s="230"/>
      <c r="H27" s="230"/>
      <c r="I27" s="298" t="str">
        <f>IFERROR(VLOOKUP(F27,登録シート!$C$5:$T$106,11,0)&amp;" "&amp;DATEDIF(VLOOKUP(F27,登録シート!$C$5:$T$106,15,0),登録シート!$R$3,"y")&amp;"歳","")</f>
        <v/>
      </c>
      <c r="J27" s="299"/>
      <c r="M27" s="49"/>
      <c r="O27">
        <f>COUNTA(O$7:O$25)</f>
        <v>0</v>
      </c>
      <c r="P27">
        <f t="shared" ref="P27:R27" si="1">COUNTA(P$7:P$25)</f>
        <v>0</v>
      </c>
      <c r="Q27">
        <f t="shared" si="1"/>
        <v>0</v>
      </c>
      <c r="R27">
        <f t="shared" si="1"/>
        <v>0</v>
      </c>
    </row>
    <row r="28" spans="1:20" x14ac:dyDescent="0.45">
      <c r="A28" s="20" t="s">
        <v>27</v>
      </c>
      <c r="B28" s="127"/>
      <c r="C28" s="143" t="str">
        <f>IFERROR(VLOOKUP(B28,登録シート!$C$5:$T$106,11,0)&amp;" "&amp;DATEDIF(VLOOKUP(B28,登録シート!$C$5:$T$106,15,0),登録シート!$R$3,"y")&amp;"歳","")</f>
        <v/>
      </c>
      <c r="E28" s="20" t="s">
        <v>27</v>
      </c>
      <c r="F28" s="230"/>
      <c r="G28" s="230"/>
      <c r="H28" s="230"/>
      <c r="I28" s="298" t="str">
        <f>IFERROR(VLOOKUP(F28,登録シート!$C$5:$T$106,11,0)&amp;" "&amp;DATEDIF(VLOOKUP(F28,登録シート!$C$5:$T$106,15,0),登録シート!$R$3,"y")&amp;"歳","")</f>
        <v/>
      </c>
      <c r="J28" s="299"/>
      <c r="M28" s="49"/>
    </row>
    <row r="29" spans="1:20" x14ac:dyDescent="0.45">
      <c r="A29" s="20" t="s">
        <v>27</v>
      </c>
      <c r="B29" s="127"/>
      <c r="C29" s="143" t="str">
        <f>IFERROR(VLOOKUP(B29,登録シート!$C$5:$T$106,11,0)&amp;" "&amp;DATEDIF(VLOOKUP(B29,登録シート!$C$5:$T$106,15,0),登録シート!$R$3,"y")&amp;"歳","")</f>
        <v/>
      </c>
      <c r="E29" s="20" t="s">
        <v>27</v>
      </c>
      <c r="F29" s="230"/>
      <c r="G29" s="230"/>
      <c r="H29" s="230"/>
      <c r="I29" s="298" t="str">
        <f>IFERROR(VLOOKUP(F29,登録シート!$C$5:$T$106,11,0)&amp;" "&amp;DATEDIF(VLOOKUP(F29,登録シート!$C$5:$T$106,15,0),登録シート!$R$3,"y")&amp;"歳","")</f>
        <v/>
      </c>
      <c r="J29" s="299"/>
    </row>
    <row r="30" spans="1:20" ht="18.600000000000001" thickBot="1" x14ac:dyDescent="0.5">
      <c r="A30" s="38" t="s">
        <v>27</v>
      </c>
      <c r="B30" s="124"/>
      <c r="C30" s="144" t="str">
        <f>IFERROR(VLOOKUP(B30,登録シート!$C$5:$T$106,11,0)&amp;" "&amp;DATEDIF(VLOOKUP(B30,登録シート!$C$5:$T$106,15,0),登録シート!$R$3,"y")&amp;"歳","")</f>
        <v/>
      </c>
      <c r="E30" s="38" t="s">
        <v>27</v>
      </c>
      <c r="F30" s="240"/>
      <c r="G30" s="240"/>
      <c r="H30" s="240"/>
      <c r="I30" s="316" t="str">
        <f>IFERROR(VLOOKUP(F30,登録シート!$C$5:$T$106,11,0)&amp;" "&amp;DATEDIF(VLOOKUP(F30,登録シート!$C$5:$T$106,15,0),登録シート!$R$3,"y")&amp;"歳","")</f>
        <v/>
      </c>
      <c r="J30" s="317"/>
    </row>
    <row r="32" spans="1:20" ht="18.600000000000001" thickBot="1" x14ac:dyDescent="0.5">
      <c r="A32" s="197" t="s">
        <v>183</v>
      </c>
      <c r="B32" s="197"/>
      <c r="C32" s="197"/>
      <c r="D32" s="197"/>
      <c r="E32" s="197"/>
      <c r="F32" s="197"/>
      <c r="G32" s="197"/>
      <c r="H32" s="197"/>
      <c r="I32" s="197"/>
      <c r="J32" s="197"/>
    </row>
    <row r="33" spans="1:10" ht="18.600000000000001" thickBot="1" x14ac:dyDescent="0.5">
      <c r="A33" s="1"/>
      <c r="B33" s="300"/>
      <c r="C33" s="301"/>
      <c r="D33" s="301"/>
      <c r="E33" s="301"/>
      <c r="F33" s="301"/>
      <c r="G33" s="301"/>
      <c r="H33" s="302"/>
      <c r="I33" s="1"/>
      <c r="J33" s="1"/>
    </row>
    <row r="34" spans="1:10" ht="18.600000000000001" thickBot="1" x14ac:dyDescent="0.5">
      <c r="B34" s="307" t="s">
        <v>281</v>
      </c>
      <c r="C34" s="308"/>
      <c r="D34" s="308"/>
      <c r="E34" s="308"/>
      <c r="F34" s="308"/>
      <c r="G34" s="308"/>
      <c r="H34" s="308"/>
    </row>
    <row r="35" spans="1:10" ht="18.600000000000001" thickBot="1" x14ac:dyDescent="0.5">
      <c r="A35" s="24" t="s">
        <v>59</v>
      </c>
      <c r="B35" s="303"/>
      <c r="C35" s="304"/>
      <c r="E35" s="114" t="s">
        <v>59</v>
      </c>
      <c r="F35" s="311"/>
      <c r="G35" s="318"/>
      <c r="H35" s="318"/>
      <c r="I35" s="318"/>
      <c r="J35" s="312"/>
    </row>
    <row r="36" spans="1:10" x14ac:dyDescent="0.45">
      <c r="A36" s="17" t="s">
        <v>25</v>
      </c>
      <c r="B36" s="129"/>
      <c r="C36" s="145" t="str">
        <f>IFERROR(VLOOKUP(B36,登録シート!$C$5:$T$106,11,0)&amp;" "&amp;DATEDIF(VLOOKUP(B36,登録シート!$C$5:$T$106,15,0),登録シート!$R$3,"y")&amp;"歳","")</f>
        <v/>
      </c>
      <c r="E36" s="17" t="s">
        <v>25</v>
      </c>
      <c r="F36" s="194"/>
      <c r="G36" s="194"/>
      <c r="H36" s="194"/>
      <c r="I36" s="305" t="str">
        <f>IFERROR(VLOOKUP(F36,登録シート!$C$5:$T$106,11,0)&amp;" "&amp;DATEDIF(VLOOKUP(F36,登録シート!$C$5:$T$106,15,0),登録シート!$R$3,"y")&amp;"歳","")</f>
        <v/>
      </c>
      <c r="J36" s="306"/>
    </row>
    <row r="37" spans="1:10" x14ac:dyDescent="0.45">
      <c r="A37" s="20" t="s">
        <v>26</v>
      </c>
      <c r="B37" s="127"/>
      <c r="C37" s="143" t="str">
        <f>IFERROR(VLOOKUP(B37,登録シート!$C$5:$T$106,11,0)&amp;" "&amp;DATEDIF(VLOOKUP(B37,登録シート!$C$5:$T$106,15,0),登録シート!$R$3,"y")&amp;"歳","")</f>
        <v/>
      </c>
      <c r="E37" s="20" t="s">
        <v>26</v>
      </c>
      <c r="F37" s="230"/>
      <c r="G37" s="230"/>
      <c r="H37" s="230"/>
      <c r="I37" s="298" t="str">
        <f>IFERROR(VLOOKUP(F37,登録シート!$C$5:$T$106,11,0)&amp;" "&amp;DATEDIF(VLOOKUP(F37,登録シート!$C$5:$T$106,15,0),登録シート!$R$3,"y")&amp;"歳","")</f>
        <v/>
      </c>
      <c r="J37" s="299"/>
    </row>
    <row r="38" spans="1:10" x14ac:dyDescent="0.45">
      <c r="A38" s="20" t="s">
        <v>26</v>
      </c>
      <c r="B38" s="127"/>
      <c r="C38" s="143" t="str">
        <f>IFERROR(VLOOKUP(B38,登録シート!$C$5:$T$106,11,0)&amp;" "&amp;DATEDIF(VLOOKUP(B38,登録シート!$C$5:$T$106,15,0),登録シート!$R$3,"y")&amp;"歳","")</f>
        <v/>
      </c>
      <c r="E38" s="20" t="s">
        <v>26</v>
      </c>
      <c r="F38" s="230"/>
      <c r="G38" s="230"/>
      <c r="H38" s="230"/>
      <c r="I38" s="298" t="str">
        <f>IFERROR(VLOOKUP(F38,登録シート!$C$5:$T$106,11,0)&amp;" "&amp;DATEDIF(VLOOKUP(F38,登録シート!$C$5:$T$106,15,0),登録シート!$R$3,"y")&amp;"歳","")</f>
        <v/>
      </c>
      <c r="J38" s="299"/>
    </row>
    <row r="39" spans="1:10" x14ac:dyDescent="0.45">
      <c r="A39" s="20" t="s">
        <v>27</v>
      </c>
      <c r="B39" s="127"/>
      <c r="C39" s="143" t="str">
        <f>IFERROR(VLOOKUP(B39,登録シート!$C$5:$T$106,11,0)&amp;" "&amp;DATEDIF(VLOOKUP(B39,登録シート!$C$5:$T$106,15,0),登録シート!$R$3,"y")&amp;"歳","")</f>
        <v/>
      </c>
      <c r="E39" s="20" t="s">
        <v>27</v>
      </c>
      <c r="F39" s="230"/>
      <c r="G39" s="230"/>
      <c r="H39" s="230"/>
      <c r="I39" s="298" t="str">
        <f>IFERROR(VLOOKUP(F39,登録シート!$C$5:$T$106,11,0)&amp;" "&amp;DATEDIF(VLOOKUP(F39,登録シート!$C$5:$T$106,15,0),登録シート!$R$3,"y")&amp;"歳","")</f>
        <v/>
      </c>
      <c r="J39" s="299"/>
    </row>
    <row r="40" spans="1:10" x14ac:dyDescent="0.45">
      <c r="A40" s="20" t="s">
        <v>27</v>
      </c>
      <c r="B40" s="127"/>
      <c r="C40" s="143" t="str">
        <f>IFERROR(VLOOKUP(B40,登録シート!$C$5:$T$106,11,0)&amp;" "&amp;DATEDIF(VLOOKUP(B40,登録シート!$C$5:$T$106,15,0),登録シート!$R$3,"y")&amp;"歳","")</f>
        <v/>
      </c>
      <c r="E40" s="20" t="s">
        <v>27</v>
      </c>
      <c r="F40" s="230"/>
      <c r="G40" s="230"/>
      <c r="H40" s="230"/>
      <c r="I40" s="298" t="str">
        <f>IFERROR(VLOOKUP(F40,登録シート!$C$5:$T$106,11,0)&amp;" "&amp;DATEDIF(VLOOKUP(F40,登録シート!$C$5:$T$106,15,0),登録シート!$R$3,"y")&amp;"歳","")</f>
        <v/>
      </c>
      <c r="J40" s="299"/>
    </row>
    <row r="41" spans="1:10" x14ac:dyDescent="0.45">
      <c r="A41" s="20" t="s">
        <v>27</v>
      </c>
      <c r="B41" s="127"/>
      <c r="C41" s="143" t="str">
        <f>IFERROR(VLOOKUP(B41,登録シート!$C$5:$T$106,11,0)&amp;" "&amp;DATEDIF(VLOOKUP(B41,登録シート!$C$5:$T$106,15,0),登録シート!$R$3,"y")&amp;"歳","")</f>
        <v/>
      </c>
      <c r="E41" s="20" t="s">
        <v>27</v>
      </c>
      <c r="F41" s="230"/>
      <c r="G41" s="230"/>
      <c r="H41" s="230"/>
      <c r="I41" s="298" t="str">
        <f>IFERROR(VLOOKUP(F41,登録シート!$C$5:$T$106,11,0)&amp;" "&amp;DATEDIF(VLOOKUP(F41,登録シート!$C$5:$T$106,15,0),登録シート!$R$3,"y")&amp;"歳","")</f>
        <v/>
      </c>
      <c r="J41" s="299"/>
    </row>
    <row r="42" spans="1:10" x14ac:dyDescent="0.45">
      <c r="A42" s="20" t="s">
        <v>27</v>
      </c>
      <c r="B42" s="127"/>
      <c r="C42" s="143" t="str">
        <f>IFERROR(VLOOKUP(B42,登録シート!$C$5:$T$106,11,0)&amp;" "&amp;DATEDIF(VLOOKUP(B42,登録シート!$C$5:$T$106,15,0),登録シート!$R$3,"y")&amp;"歳","")</f>
        <v/>
      </c>
      <c r="E42" s="20" t="s">
        <v>27</v>
      </c>
      <c r="F42" s="230"/>
      <c r="G42" s="230"/>
      <c r="H42" s="230"/>
      <c r="I42" s="298" t="str">
        <f>IFERROR(VLOOKUP(F42,登録シート!$C$5:$T$106,11,0)&amp;" "&amp;DATEDIF(VLOOKUP(F42,登録シート!$C$5:$T$106,15,0),登録シート!$R$3,"y")&amp;"歳","")</f>
        <v/>
      </c>
      <c r="J42" s="299"/>
    </row>
    <row r="43" spans="1:10" x14ac:dyDescent="0.45">
      <c r="A43" s="20" t="s">
        <v>27</v>
      </c>
      <c r="B43" s="127"/>
      <c r="C43" s="143" t="str">
        <f>IFERROR(VLOOKUP(B43,登録シート!$C$5:$T$106,11,0)&amp;" "&amp;DATEDIF(VLOOKUP(B43,登録シート!$C$5:$T$106,15,0),登録シート!$R$3,"y")&amp;"歳","")</f>
        <v/>
      </c>
      <c r="E43" s="20" t="s">
        <v>27</v>
      </c>
      <c r="F43" s="230"/>
      <c r="G43" s="230"/>
      <c r="H43" s="230"/>
      <c r="I43" s="298" t="str">
        <f>IFERROR(VLOOKUP(F43,登録シート!$C$5:$T$106,11,0)&amp;" "&amp;DATEDIF(VLOOKUP(F43,登録シート!$C$5:$T$106,15,0),登録シート!$R$3,"y")&amp;"歳","")</f>
        <v/>
      </c>
      <c r="J43" s="299"/>
    </row>
    <row r="44" spans="1:10" ht="18.600000000000001" thickBot="1" x14ac:dyDescent="0.5">
      <c r="A44" s="38" t="s">
        <v>27</v>
      </c>
      <c r="B44" s="124"/>
      <c r="C44" s="144" t="str">
        <f>IFERROR(VLOOKUP(B44,登録シート!$C$5:$T$106,11,0)&amp;" "&amp;DATEDIF(VLOOKUP(B44,登録シート!$C$5:$T$106,15,0),登録シート!$R$3,"y")&amp;"歳","")</f>
        <v/>
      </c>
      <c r="E44" s="38" t="s">
        <v>27</v>
      </c>
      <c r="F44" s="240"/>
      <c r="G44" s="240"/>
      <c r="H44" s="240"/>
      <c r="I44" s="316" t="str">
        <f>IFERROR(VLOOKUP(F44,登録シート!$C$5:$T$106,11,0)&amp;" "&amp;DATEDIF(VLOOKUP(F44,登録シート!$C$5:$T$106,15,0),登録シート!$R$3,"y")&amp;"歳","")</f>
        <v/>
      </c>
      <c r="J44" s="317"/>
    </row>
    <row r="46" spans="1:10" x14ac:dyDescent="0.45">
      <c r="A46" t="s">
        <v>29</v>
      </c>
      <c r="B46">
        <f>COUNTA(B11,F11,B25,F25,B39,F39)</f>
        <v>0</v>
      </c>
      <c r="C46" t="s">
        <v>30</v>
      </c>
    </row>
    <row r="47" spans="1:10" x14ac:dyDescent="0.45">
      <c r="A47" t="s">
        <v>32</v>
      </c>
      <c r="B47">
        <f>COUNTA(M10:M25)</f>
        <v>0</v>
      </c>
      <c r="C47" t="s">
        <v>31</v>
      </c>
    </row>
    <row r="48" spans="1:10" x14ac:dyDescent="0.45">
      <c r="A48" t="s">
        <v>58</v>
      </c>
      <c r="B48">
        <f>SUM(T7:T25)</f>
        <v>0</v>
      </c>
      <c r="C48" t="s">
        <v>59</v>
      </c>
    </row>
  </sheetData>
  <sheetProtection algorithmName="SHA-512" hashValue="rAqjFYcEpURx7JV+Qg6alU68/gzU9WByU4dDuGb1cdZv/yt1UfATFXu6fDZOVGpG7Dq8mOKW7KcagshOsbmE2Q==" saltValue="ucPv3NsO1C5p25AkJ+KBMg==" spinCount="100000" sheet="1" objects="1" scenarios="1"/>
  <mergeCells count="77">
    <mergeCell ref="F44:H44"/>
    <mergeCell ref="I44:J44"/>
    <mergeCell ref="F7:J7"/>
    <mergeCell ref="F21:J21"/>
    <mergeCell ref="F35:J35"/>
    <mergeCell ref="F38:H38"/>
    <mergeCell ref="I38:J38"/>
    <mergeCell ref="F39:H39"/>
    <mergeCell ref="I39:J39"/>
    <mergeCell ref="F40:H40"/>
    <mergeCell ref="I40:J40"/>
    <mergeCell ref="F30:H30"/>
    <mergeCell ref="I30:J30"/>
    <mergeCell ref="F36:H36"/>
    <mergeCell ref="I36:J36"/>
    <mergeCell ref="F37:H37"/>
    <mergeCell ref="I27:J27"/>
    <mergeCell ref="F28:H28"/>
    <mergeCell ref="I28:J28"/>
    <mergeCell ref="F29:H29"/>
    <mergeCell ref="I29:J29"/>
    <mergeCell ref="F14:H14"/>
    <mergeCell ref="I14:J14"/>
    <mergeCell ref="F15:H15"/>
    <mergeCell ref="I15:J15"/>
    <mergeCell ref="F16:H16"/>
    <mergeCell ref="I16:J16"/>
    <mergeCell ref="F11:H11"/>
    <mergeCell ref="I11:J11"/>
    <mergeCell ref="F12:H12"/>
    <mergeCell ref="I12:J12"/>
    <mergeCell ref="F13:H13"/>
    <mergeCell ref="I13:J13"/>
    <mergeCell ref="F8:H8"/>
    <mergeCell ref="I8:J8"/>
    <mergeCell ref="F9:H9"/>
    <mergeCell ref="I9:J9"/>
    <mergeCell ref="F10:H10"/>
    <mergeCell ref="I10:J10"/>
    <mergeCell ref="A1:N1"/>
    <mergeCell ref="P1:R1"/>
    <mergeCell ref="B20:H20"/>
    <mergeCell ref="B34:H34"/>
    <mergeCell ref="L5:N5"/>
    <mergeCell ref="A5:C5"/>
    <mergeCell ref="C6:I6"/>
    <mergeCell ref="A6:B6"/>
    <mergeCell ref="C3:J3"/>
    <mergeCell ref="A17:C17"/>
    <mergeCell ref="A18:J18"/>
    <mergeCell ref="B19:H19"/>
    <mergeCell ref="A3:B3"/>
    <mergeCell ref="B7:C7"/>
    <mergeCell ref="O5:R5"/>
    <mergeCell ref="L6:N6"/>
    <mergeCell ref="F26:H26"/>
    <mergeCell ref="I26:J26"/>
    <mergeCell ref="B21:C21"/>
    <mergeCell ref="F41:H41"/>
    <mergeCell ref="I41:J41"/>
    <mergeCell ref="F23:H23"/>
    <mergeCell ref="I23:J23"/>
    <mergeCell ref="F24:H24"/>
    <mergeCell ref="I24:J24"/>
    <mergeCell ref="F25:H25"/>
    <mergeCell ref="I25:J25"/>
    <mergeCell ref="B35:C35"/>
    <mergeCell ref="F22:H22"/>
    <mergeCell ref="I22:J22"/>
    <mergeCell ref="I37:J37"/>
    <mergeCell ref="F27:H27"/>
    <mergeCell ref="F42:H42"/>
    <mergeCell ref="I42:J42"/>
    <mergeCell ref="F43:H43"/>
    <mergeCell ref="I43:J43"/>
    <mergeCell ref="A32:J32"/>
    <mergeCell ref="B33:H33"/>
  </mergeCells>
  <phoneticPr fontId="2"/>
  <hyperlinks>
    <hyperlink ref="P1:R1" location="メインメニュー!A1" display="メインメニュー" xr:uid="{1477AD04-0ED9-2847-8CF3-BD6C12C594F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253FD5F-D6DB-4A2E-81C9-7BB35B5E1CD6}">
          <x14:formula1>
            <xm:f>リスト!$G$5</xm:f>
          </x14:formula1>
          <xm:sqref>O7:R25</xm:sqref>
        </x14:dataValidation>
        <x14:dataValidation type="list" allowBlank="1" showInputMessage="1" showErrorMessage="1" xr:uid="{BE11594C-0030-4BE0-83CB-05CF5CAF4DCA}">
          <x14:formula1>
            <xm:f>リスト!$G$1:$G$2</xm:f>
          </x14:formula1>
          <xm:sqref>B7 F21 F7 B21 B35 F35</xm:sqref>
        </x14:dataValidation>
        <x14:dataValidation type="list" allowBlank="1" showInputMessage="1" showErrorMessage="1" xr:uid="{77D04386-50FA-5B41-8A9C-E1F5DAD0616B}">
          <x14:formula1>
            <xm:f>OFFSET(登録シート!$C$7,,,COUNTA(登録シート!$C$7:$G$106))</xm:f>
          </x14:formula1>
          <xm:sqref>F36:F44 B8:B16 B22:B30 B36:B44 F8:F16 F22:F30 M7:M25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メインメニュー</vt:lpstr>
      <vt:lpstr>所属データ入力</vt:lpstr>
      <vt:lpstr>エントリー一覧</vt:lpstr>
      <vt:lpstr>登録シート</vt:lpstr>
      <vt:lpstr>社会人選手権</vt:lpstr>
      <vt:lpstr>クラブ選手権</vt:lpstr>
      <vt:lpstr>マスターズ</vt:lpstr>
      <vt:lpstr>ﾊﾟｰﾃｨｼｨﾍﾟｲｼｮﾝ</vt:lpstr>
      <vt:lpstr>ﾌﾟﾛ(シニア)</vt:lpstr>
      <vt:lpstr>ﾌﾟﾛ(ｼﾞｭﾆｱ)</vt:lpstr>
      <vt:lpstr>ｸﾞﾙｰﾌﾟｺﾝﾃｽﾄ</vt:lpstr>
      <vt:lpstr>帯同審判申込</vt:lpstr>
      <vt:lpstr>登録参加費等集計</vt:lpstr>
      <vt:lpstr>リスト</vt:lpstr>
      <vt:lpstr>エントリー一覧!Print_Area</vt:lpstr>
      <vt:lpstr>ｸﾞﾙｰﾌﾟｺﾝﾃｽﾄ!Print_Area</vt:lpstr>
      <vt:lpstr>ﾊﾟｰﾃｨｼｨﾍﾟｲｼｮﾝ!Print_Area</vt:lpstr>
      <vt:lpstr>'ﾌﾟﾛ(シニア)'!Print_Area</vt:lpstr>
      <vt:lpstr>'ﾌﾟﾛ(ｼﾞｭﾆｱ)'!Print_Area</vt:lpstr>
      <vt:lpstr>マスターズ!Print_Area</vt:lpstr>
      <vt:lpstr>メインメニュー!Print_Area</vt:lpstr>
      <vt:lpstr>社会人選手権!Print_Area</vt:lpstr>
      <vt:lpstr>所属データ入力!Print_Area</vt:lpstr>
      <vt:lpstr>帯同審判申込!Print_Area</vt:lpstr>
      <vt:lpstr>登録シート!Print_Area</vt:lpstr>
      <vt:lpstr>登録参加費等集計!Print_Area</vt:lpstr>
      <vt:lpstr>ﾊﾟｰﾃｨｼｨﾍﾟｲｼｮﾝ!Print_Titles</vt:lpstr>
      <vt:lpstr>マスターズ!Print_Titles</vt:lpstr>
      <vt:lpstr>登録シート!Print_Titles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臼井俊範</dc:creator>
  <cp:lastModifiedBy>俊範 臼井</cp:lastModifiedBy>
  <cp:lastPrinted>2023-04-18T03:42:45Z</cp:lastPrinted>
  <dcterms:created xsi:type="dcterms:W3CDTF">2023-04-17T02:02:52Z</dcterms:created>
  <dcterms:modified xsi:type="dcterms:W3CDTF">2025-07-29T05:47:12Z</dcterms:modified>
</cp:coreProperties>
</file>